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0" documentId="13_ncr:1_{FF23CD4D-82B9-40AA-B777-8FEB753D3B12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Calendar" sheetId="14" r:id="rId1"/>
  </sheets>
  <definedNames>
    <definedName name="Calendar10Month">Calendar!$C$127</definedName>
    <definedName name="Calendar10MonthOption">MATCH(Calendar10Month,Months,0)</definedName>
    <definedName name="Calendar10Year">Calendar!$B$127</definedName>
    <definedName name="Calendar11Month">Calendar!$C$141</definedName>
    <definedName name="Calendar11MonthOption">MATCH(Calendar11Month,Months,0)</definedName>
    <definedName name="Calendar11Year">Calendar!$B$141</definedName>
    <definedName name="Calendar12Month">Calendar!$C$155</definedName>
    <definedName name="Calendar12MonthOption">MATCH(Calendar12Month,Months,0)</definedName>
    <definedName name="Calendar12Year">Calendar!$B$155</definedName>
    <definedName name="Calendar1Month">Calendar!$C$1</definedName>
    <definedName name="Calendar1MonthOption">MATCH(Calendar1Month,Months,0)</definedName>
    <definedName name="Calendar1Year">Calendar!$B$1</definedName>
    <definedName name="Calendar2Month">Calendar!$C$15</definedName>
    <definedName name="Calendar2MonthOption">MATCH(Calendar2Month,Months,0)</definedName>
    <definedName name="Calendar2Year">Calendar!$B$15</definedName>
    <definedName name="Calendar3Month">Calendar!$C$29</definedName>
    <definedName name="Calendar3MonthOption">MATCH(Calendar3Month,Months,0)</definedName>
    <definedName name="Calendar3Year">Calendar!$B$29</definedName>
    <definedName name="Calendar4Month">Calendar!$C$43</definedName>
    <definedName name="Calendar4MonthOption">MATCH(Calendar4Month,Months,0)</definedName>
    <definedName name="Calendar4Year">Calendar!$B$43</definedName>
    <definedName name="Calendar5Month">Calendar!$C$57</definedName>
    <definedName name="Calendar5MonthOption">MATCH(Calendar5Month,Months,0)</definedName>
    <definedName name="Calendar5Year">Calendar!$B$57</definedName>
    <definedName name="Calendar6Month">Calendar!$C$71</definedName>
    <definedName name="Calendar6MonthOption">MATCH(Calendar6Month,Months,0)</definedName>
    <definedName name="Calendar6Year">Calendar!$B$71</definedName>
    <definedName name="Calendar7Month">Calendar!$C$85</definedName>
    <definedName name="Calendar7MonthOption">MATCH(Calendar7Month,Months,0)</definedName>
    <definedName name="Calendar7Year">Calendar!$B$85</definedName>
    <definedName name="Calendar8Month">Calendar!$C$99</definedName>
    <definedName name="Calendar8MonthOption">MATCH(Calendar8Month,Months,0)</definedName>
    <definedName name="Calendar8Year">Calendar!$B$99</definedName>
    <definedName name="Calendar9Month">Calendar!$C$113</definedName>
    <definedName name="Calendar9MonthOption">MATCH(Calendar9Month,Months,0)</definedName>
    <definedName name="Calendar9Year">Calendar!$B$113</definedName>
    <definedName name="ColumnTitleRegion1..H12.1">Calendar!$B$2</definedName>
    <definedName name="ColumnTitleRegion10..H54.1">Calendar!$B$44</definedName>
    <definedName name="ColumnTitleRegion11..C56.1">Calendar!$B$44</definedName>
    <definedName name="ColumnTitleRegion12..D56.1">Calendar!$D$55</definedName>
    <definedName name="ColumnTitleRegion13..H68.1">Calendar!$B$58</definedName>
    <definedName name="ColumnTitleRegion14..C70.1">Calendar!$B$58</definedName>
    <definedName name="ColumnTitleRegion15..D70.1">Calendar!$D$69</definedName>
    <definedName name="ColumnTitleRegion16..H82.1">Calendar!$B$72</definedName>
    <definedName name="ColumnTitleRegion17..C84.1">Calendar!$B$72</definedName>
    <definedName name="ColumnTitleRegion18..D84.1">Calendar!$D$83</definedName>
    <definedName name="ColumnTitleRegion19..H96.1">Calendar!$B$86</definedName>
    <definedName name="ColumnTitleRegion2..C14.1">Calendar!$B$2</definedName>
    <definedName name="ColumnTitleRegion20..C98.1">Calendar!$B$86</definedName>
    <definedName name="ColumnTitleRegion21..D98.1">Calendar!$D$97</definedName>
    <definedName name="ColumnTitleRegion22..H110.1">Calendar!$B$100</definedName>
    <definedName name="ColumnTitleRegion23..C112.1">Calendar!$B$100</definedName>
    <definedName name="ColumnTitleRegion24..D112.1">Calendar!$D$111</definedName>
    <definedName name="ColumnTitleRegion25..H124.1">Calendar!$B$114</definedName>
    <definedName name="ColumnTitleRegion26..C126.1">Calendar!$B$114</definedName>
    <definedName name="ColumnTitleRegion27..D126.1">Calendar!$D$125</definedName>
    <definedName name="ColumnTitleRegion28..H138.1">Calendar!$B$128</definedName>
    <definedName name="ColumnTitleRegion29..C140.1">Calendar!$B$128</definedName>
    <definedName name="ColumnTitleRegion3..D14.1">Calendar!$D$13</definedName>
    <definedName name="ColumnTitleRegion30..D140.1">Calendar!$D$139</definedName>
    <definedName name="ColumnTitleRegion31..H152.1">Calendar!$B$142</definedName>
    <definedName name="ColumnTitleRegion32..C154.1">Calendar!$B$142</definedName>
    <definedName name="ColumnTitleRegion33..D154.1">Calendar!$D$153</definedName>
    <definedName name="ColumnTitleRegion34..H166.1">Calendar!$B$156</definedName>
    <definedName name="ColumnTitleRegion35..C168.1">Calendar!$B$156</definedName>
    <definedName name="ColumnTitleRegion36..D168.1">Calendar!$D$167</definedName>
    <definedName name="ColumnTitleRegion4..H26.1">Calendar!$B$16</definedName>
    <definedName name="ColumnTitleRegion5..C28.1">Calendar!$B$16</definedName>
    <definedName name="ColumnTitleRegion6..D28.1">Calendar!$D$27</definedName>
    <definedName name="ColumnTitleRegion7..H40.1">Calendar!$B$30</definedName>
    <definedName name="ColumnTitleRegion8..C42.1">Calendar!$B$30</definedName>
    <definedName name="ColumnTitleRegion9..D42.1">Calendar!$D$41</definedName>
    <definedName name="Days">{0,1,2,3,4,5,6}</definedName>
    <definedName name="Months">{"January","February","March","April","May","June","July","August","September","October","November","December"}</definedName>
    <definedName name="_xlnm.Print_Area" localSheetId="0">Calendar!$B$1:$I$168</definedName>
    <definedName name="WeekdayOption">MATCH(WeekStart,Weekdays,0)+10</definedName>
    <definedName name="Weekdays">{"Monday","Tuesday","Wednesday","Thursday","Friday","Saturday","Sunday"}</definedName>
    <definedName name="WeekStart">Calendar!$B$2</definedName>
    <definedName name="WeekStartValue">IF(WeekStart="Monday",2,1)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<sst xmlns="http://schemas.openxmlformats.org/spreadsheetml/2006/main" count="75" uniqueCount="38">
  <si>
    <t>Notes:</t>
  </si>
  <si>
    <t>August</t>
  </si>
  <si>
    <t>SUNDAY</t>
  </si>
  <si>
    <t>Discovery Day        Stat Holiday</t>
  </si>
  <si>
    <t>PD Day</t>
  </si>
  <si>
    <t>School Council Non Instructional Day-No School</t>
  </si>
  <si>
    <t>Labour Day           Stat Holiday</t>
  </si>
  <si>
    <t>Truth &amp; Reconciliation Day Stat Holiday</t>
  </si>
  <si>
    <t>School Council Non Instructional Day- No School</t>
  </si>
  <si>
    <t>Remembrance Day                  Stat Holiday</t>
  </si>
  <si>
    <t>Winter Break</t>
  </si>
  <si>
    <t xml:space="preserve">Heritage Day      Stat Holiday     </t>
  </si>
  <si>
    <t>Spring Break</t>
  </si>
  <si>
    <t>Good Friday        Stat Holiday</t>
  </si>
  <si>
    <t>Easter Monday     Stat Holiday</t>
  </si>
  <si>
    <t>Victoria Day        Stat Holiday</t>
  </si>
  <si>
    <t>Last Day of School             *Early Dismissal *</t>
  </si>
  <si>
    <t>Indigenous Peoples Day</t>
  </si>
  <si>
    <t>Gr 7 Farewell 1pm</t>
  </si>
  <si>
    <t xml:space="preserve">Thanksgiving </t>
  </si>
  <si>
    <t xml:space="preserve">First Day of School  8:25am </t>
  </si>
  <si>
    <t xml:space="preserve">Assemblies </t>
  </si>
  <si>
    <t xml:space="preserve">YAEP Conference- No school  </t>
  </si>
  <si>
    <t xml:space="preserve">Pre-Conference Progress Snapshot </t>
  </si>
  <si>
    <t xml:space="preserve">Parent-teacher Conferences - evening </t>
  </si>
  <si>
    <t xml:space="preserve">Parent-teacher Conferences - No classes  </t>
  </si>
  <si>
    <t xml:space="preserve">Remembrance Day Assemblies </t>
  </si>
  <si>
    <t xml:space="preserve">Pizza Day </t>
  </si>
  <si>
    <t xml:space="preserve">Pizza Day  Hallowe'en </t>
  </si>
  <si>
    <t xml:space="preserve">French Immersion Week </t>
  </si>
  <si>
    <t xml:space="preserve">Pizza Day     Report Cards Sent Home </t>
  </si>
  <si>
    <t xml:space="preserve">Student-led Conferences - evening </t>
  </si>
  <si>
    <t xml:space="preserve">Student-led Conferences -    No Classes </t>
  </si>
  <si>
    <t xml:space="preserve">Pink Shirt Day </t>
  </si>
  <si>
    <t xml:space="preserve">Late French Immersion Info Night 6:30 </t>
  </si>
  <si>
    <t>Terry Fox Run</t>
  </si>
  <si>
    <t>School Picture</t>
  </si>
  <si>
    <t xml:space="preserve">School Picture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</si>
</sst>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6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</borders>
  <cellStyleXfs count="16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4" fontId="9" fillId="0" borderId="9" applyFill="0" applyProtection="0">
      <alignment horizontal="left" vertical="center" wrapText="1" indent="1"/>
    </xf>
    <xf numFmtId="164" fontId="12" fillId="0" borderId="6" applyFill="0" applyProtection="0">
      <alignment horizontal="left" vertical="top" wrapText="1" indent="1"/>
    </xf>
    <xf numFmtId="164" fontId="1" fillId="0" borderId="0" applyNumberFormat="0" applyFill="0" applyProtection="0">
      <alignment horizontal="left" vertical="top" wrapText="1" indent="1"/>
    </xf>
    <xf numFmtId="164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</cellStyleXfs>
  <cellXfs count="29">
    <xf numFmtId="0" fontId="0" fillId="0" borderId="0" xfId="0"/>
    <xf numFmtId="0" fontId="6" fillId="6" borderId="0" xfId="9">
      <alignment horizontal="center"/>
    </xf>
    <xf numFmtId="0" fontId="0" fillId="2" borderId="0" xfId="0" applyFill="1"/>
    <xf numFmtId="0" fontId="3" fillId="0" borderId="0" xfId="0" applyFont="1"/>
    <xf numFmtId="164" fontId="9" fillId="0" borderId="9" xfId="5" applyFill="1">
      <alignment horizontal="left" vertical="center" wrapText="1" indent="1"/>
    </xf>
    <xf numFmtId="164" fontId="9" fillId="0" borderId="4" xfId="5" applyFill="1" applyBorder="1">
      <alignment horizontal="left" vertical="center" wrapText="1" indent="1"/>
    </xf>
    <xf numFmtId="0" fontId="10" fillId="7" borderId="3" xfId="10">
      <alignment horizontal="left" vertical="center" indent="1"/>
    </xf>
    <xf numFmtId="0" fontId="10" fillId="6" borderId="3" xfId="11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0" fontId="12" fillId="9" borderId="6" xfId="6" applyNumberFormat="1" applyFill="1">
      <alignment horizontal="left" vertical="top" wrapText="1" indent="1"/>
    </xf>
    <xf numFmtId="0" fontId="12" fillId="10" borderId="6" xfId="6" applyNumberFormat="1" applyFill="1">
      <alignment horizontal="left" vertical="top" wrapText="1" indent="1"/>
    </xf>
    <xf numFmtId="0" fontId="12" fillId="11" borderId="6" xfId="6" applyNumberFormat="1" applyFill="1">
      <alignment horizontal="left" vertical="top" wrapText="1" indent="1"/>
    </xf>
    <xf numFmtId="0" fontId="12" fillId="12" borderId="6" xfId="6" applyNumberFormat="1" applyFill="1">
      <alignment horizontal="left" vertical="top" wrapText="1" indent="1"/>
    </xf>
    <xf numFmtId="0" fontId="12" fillId="13" borderId="6" xfId="6" applyNumberFormat="1" applyFill="1">
      <alignment horizontal="left" vertical="top" wrapText="1" indent="1"/>
    </xf>
    <xf numFmtId="0" fontId="12" fillId="14" borderId="6" xfId="6" applyNumberFormat="1" applyFill="1">
      <alignment horizontal="left" vertical="top" wrapText="1" indent="1"/>
    </xf>
    <xf numFmtId="0" fontId="12" fillId="15" borderId="6" xfId="6" applyNumberFormat="1" applyFill="1">
      <alignment horizontal="left" vertical="top" wrapText="1" indent="1"/>
    </xf>
    <xf numFmtId="0" fontId="12" fillId="16" borderId="6" xfId="6" applyNumberFormat="1" applyFill="1">
      <alignment horizontal="left" vertical="top" wrapText="1" indent="1"/>
    </xf>
    <xf numFmtId="0" fontId="12" fillId="17" borderId="6" xfId="6" applyNumberFormat="1" applyFill="1">
      <alignment horizontal="left" vertical="top" wrapText="1" indent="1"/>
    </xf>
    <xf numFmtId="164" fontId="9" fillId="15" borderId="9" xfId="5" applyFill="1">
      <alignment horizontal="left" vertical="center" wrapText="1" indent="1"/>
    </xf>
    <xf numFmtId="0" fontId="12" fillId="18" borderId="6" xfId="6" applyNumberFormat="1" applyFill="1">
      <alignment horizontal="left" vertical="top" wrapText="1" indent="1"/>
    </xf>
    <xf numFmtId="0" fontId="1" fillId="0" borderId="0" xfId="7" applyNumberFormat="1">
      <alignment horizontal="left" vertical="top" wrapText="1" indent="1"/>
    </xf>
    <xf numFmtId="164" fontId="0" fillId="0" borderId="8" xfId="8" applyFont="1">
      <alignment horizontal="left" vertical="center" wrapText="1" indent="1"/>
    </xf>
    <xf numFmtId="164" fontId="11" fillId="0" borderId="8" xfId="8">
      <alignment horizontal="left" vertical="center" wrapText="1" indent="1"/>
    </xf>
    <xf numFmtId="0" fontId="7" fillId="0" borderId="0" xfId="2">
      <alignment horizontal="left" indent="3"/>
    </xf>
    <xf numFmtId="0" fontId="11" fillId="0" borderId="8" xfId="8" applyNumberFormat="1">
      <alignment horizontal="left" vertical="center" wrapText="1" indent="1"/>
    </xf>
  </cellXfs>
  <cellStyles count="16">
    <cellStyle name="40% - Accent1" xfId="1" builtinId="31" customBuiltin="1"/>
    <cellStyle name="Accent1" xfId="3" builtinId="29" customBuiltin="1"/>
    <cellStyle name="Accent5" xfId="4" builtinId="45" customBuiltin="1"/>
    <cellStyle name="Day" xfId="5" xr:uid="{00000000-0005-0000-0000-000003000000}"/>
    <cellStyle name="Day Detail" xfId="6" xr:uid="{00000000-0005-0000-0000-000004000000}"/>
    <cellStyle name="Explanatory Text" xfId="14" builtinId="53" customBuiltin="1"/>
    <cellStyle name="Heading 1" xfId="2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Normal" xfId="0" builtinId="0" customBuiltin="1"/>
    <cellStyle name="Note" xfId="13" builtinId="10" customBuiltin="1"/>
    <cellStyle name="Notes" xfId="7" xr:uid="{00000000-0005-0000-0000-00000C000000}"/>
    <cellStyle name="Notes Header" xfId="8" xr:uid="{00000000-0005-0000-0000-00000D000000}"/>
    <cellStyle name="Title" xfId="9" builtinId="15" customBuiltin="1"/>
    <cellStyle name="Total" xfId="15" builtinId="25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topLeftCell="A42" zoomScaleNormal="100" workbookViewId="0">
      <selection activeCell="J50" sqref="J50"/>
    </sheetView>
  </sheetViews>
  <sheetFormatPr defaultColWidth="8.75" defaultRowHeight="16.5" x14ac:dyDescent="0.3"/>
  <cols>
    <col min="1" max="1" width="2" customWidth="1"/>
    <col min="2" max="2" width="18.25" customWidth="1"/>
    <col min="3" max="8" width="17.625" customWidth="1"/>
    <col min="9" max="9" width="2.5" customWidth="1"/>
    <col min="14" max="14" width="6.75" customWidth="1"/>
  </cols>
  <sheetData>
    <row r="1" spans="1:8" ht="54" customHeight="1" x14ac:dyDescent="0.7">
      <c r="A1" s="2"/>
      <c r="B1" s="1">
        <v>2026</v>
      </c>
      <c r="C1" s="27" t="s">
        <v>1</v>
      </c>
      <c r="D1" s="27"/>
      <c r="E1" s="27"/>
      <c r="F1" s="2"/>
      <c r="G1" s="2"/>
      <c r="H1" s="2"/>
    </row>
    <row r="2" spans="1:8" ht="14.25" customHeight="1" x14ac:dyDescent="0.3">
      <c r="A2" s="3"/>
      <c r="B2" s="6" t="s">
        <v>2</v>
      </c>
      <c r="C2" s="7" t="str">
        <f>UPPER(TEXT(C3,"dddd"))</f>
        <v>MONDAY</v>
      </c>
      <c r="D2" s="6" t="str">
        <f t="shared" ref="D2:H2" si="0">UPPER(TEXT(D3,"dddd"))</f>
        <v>TUESDAY</v>
      </c>
      <c r="E2" s="7" t="str">
        <f t="shared" si="0"/>
        <v>WEDNESDAY</v>
      </c>
      <c r="F2" s="6" t="str">
        <f t="shared" si="0"/>
        <v>THURSDAY</v>
      </c>
      <c r="G2" s="7" t="str">
        <f t="shared" si="0"/>
        <v>FRIDAY</v>
      </c>
      <c r="H2" s="6" t="str">
        <f t="shared" si="0"/>
        <v>SATURDAY</v>
      </c>
    </row>
    <row r="3" spans="1:8" ht="16.5" customHeight="1" x14ac:dyDescent="0.3">
      <c r="B3" s="4">
        <f t="array" ref="B3:H3">Days+1+DATE(Calendar1Year,Calendar1MonthOption,1)-WEEKDAY(DATE(Calendar1Year,Calendar1MonthOption,1),WeekdayOption)</f>
        <v>46229</v>
      </c>
      <c r="C3" s="4">
        <v>46230</v>
      </c>
      <c r="D3" s="4">
        <v>46231</v>
      </c>
      <c r="E3" s="4">
        <v>46232</v>
      </c>
      <c r="F3" s="4">
        <v>46233</v>
      </c>
      <c r="G3" s="4">
        <v>46234</v>
      </c>
      <c r="H3" s="5">
        <v>46235</v>
      </c>
    </row>
    <row r="4" spans="1:8" ht="56.25" customHeight="1" x14ac:dyDescent="0.3">
      <c r="B4" s="9"/>
      <c r="C4" s="9"/>
      <c r="D4" s="9"/>
      <c r="E4" s="9"/>
      <c r="F4" s="9"/>
      <c r="G4" s="9"/>
      <c r="H4" s="10"/>
    </row>
    <row r="5" spans="1:8" ht="16.5" customHeight="1" x14ac:dyDescent="0.3">
      <c r="B5" s="4">
        <f t="array" ref="B5:H5">Days+8+DATE(Calendar1Year,Calendar1MonthOption,1)-WEEKDAY(DATE(Calendar1Year,Calendar1MonthOption,1),WeekdayOption)</f>
        <v>46236</v>
      </c>
      <c r="C5" s="4">
        <v>46237</v>
      </c>
      <c r="D5" s="4">
        <v>46238</v>
      </c>
      <c r="E5" s="4">
        <v>46239</v>
      </c>
      <c r="F5" s="4">
        <v>46240</v>
      </c>
      <c r="G5" s="4">
        <v>46241</v>
      </c>
      <c r="H5" s="5">
        <v>46242</v>
      </c>
    </row>
    <row r="6" spans="1:8" ht="56.25" customHeight="1" x14ac:dyDescent="0.3">
      <c r="B6" s="9"/>
      <c r="C6" s="9"/>
      <c r="D6" s="9"/>
      <c r="E6" s="9"/>
      <c r="F6" s="9"/>
      <c r="G6" s="9"/>
      <c r="H6" s="12"/>
    </row>
    <row r="7" spans="1:8" ht="16.5" customHeight="1" x14ac:dyDescent="0.3">
      <c r="B7" s="4">
        <f t="array" ref="B7:H7">Days+15+DATE(Calendar1Year,Calendar1MonthOption,1)-WEEKDAY(DATE(Calendar1Year,Calendar1MonthOption,1),WeekdayOption)</f>
        <v>46243</v>
      </c>
      <c r="C7" s="4">
        <v>46244</v>
      </c>
      <c r="D7" s="4">
        <v>46245</v>
      </c>
      <c r="E7" s="4">
        <v>46246</v>
      </c>
      <c r="F7" s="4">
        <v>46247</v>
      </c>
      <c r="G7" s="4">
        <v>46248</v>
      </c>
      <c r="H7" s="5">
        <v>46249</v>
      </c>
    </row>
    <row r="8" spans="1:8" ht="56.25" customHeight="1" x14ac:dyDescent="0.3">
      <c r="B8" s="9"/>
      <c r="C8" s="9"/>
      <c r="D8" s="9"/>
      <c r="E8" s="9"/>
      <c r="F8" s="9"/>
      <c r="G8" s="9"/>
      <c r="H8" s="10"/>
    </row>
    <row r="9" spans="1:8" ht="16.5" customHeight="1" x14ac:dyDescent="0.3">
      <c r="B9" s="4">
        <f t="array" ref="B9:H9">Days+22+DATE(Calendar1Year,Calendar1MonthOption,1)-WEEKDAY(DATE(Calendar1Year,Calendar1MonthOption,1),WeekdayOption)</f>
        <v>46250</v>
      </c>
      <c r="C9" s="4">
        <v>46251</v>
      </c>
      <c r="D9" s="4">
        <v>46252</v>
      </c>
      <c r="E9" s="4">
        <v>46253</v>
      </c>
      <c r="F9" s="4">
        <v>46254</v>
      </c>
      <c r="G9" s="4">
        <v>46255</v>
      </c>
      <c r="H9" s="5">
        <v>46256</v>
      </c>
    </row>
    <row r="10" spans="1:8" ht="56.25" customHeight="1" x14ac:dyDescent="0.3">
      <c r="B10" s="9"/>
      <c r="C10" s="13" t="s">
        <v>3</v>
      </c>
      <c r="D10" s="9"/>
      <c r="E10" s="9"/>
      <c r="F10" s="14" t="s">
        <v>4</v>
      </c>
      <c r="G10" s="15" t="s">
        <v>5</v>
      </c>
      <c r="H10" s="10"/>
    </row>
    <row r="11" spans="1:8" ht="16.5" customHeight="1" x14ac:dyDescent="0.3">
      <c r="B11" s="4">
        <f t="array" ref="B11:H11">Days+29+DATE(Calendar1Year,Calendar1MonthOption,1)-WEEKDAY(DATE(Calendar1Year,Calendar1MonthOption,1),WeekdayOption)</f>
        <v>46257</v>
      </c>
      <c r="C11" s="4">
        <v>46258</v>
      </c>
      <c r="D11" s="4">
        <v>46259</v>
      </c>
      <c r="E11" s="4">
        <v>46260</v>
      </c>
      <c r="F11" s="4">
        <v>46261</v>
      </c>
      <c r="G11" s="4">
        <v>46262</v>
      </c>
      <c r="H11" s="5">
        <v>46263</v>
      </c>
    </row>
    <row r="12" spans="1:8" ht="57" customHeight="1" x14ac:dyDescent="0.3">
      <c r="B12" s="9"/>
      <c r="C12" s="16" t="s">
        <v>20</v>
      </c>
      <c r="D12" s="9"/>
      <c r="E12" s="9"/>
      <c r="F12" s="9"/>
      <c r="G12" s="9" t="s">
        <v>21</v>
      </c>
      <c r="H12" s="10"/>
    </row>
    <row r="13" spans="1:8" ht="16.5" customHeight="1" x14ac:dyDescent="0.3">
      <c r="B13" s="4">
        <f t="array" ref="B13:C13">Days+36+DATE(Calendar1Year,Calendar1MonthOption,1)-WEEKDAY(DATE(Calendar1Year,Calendar1MonthOption,1),WeekdayOption)</f>
        <v>46264</v>
      </c>
      <c r="C13" s="4">
        <v>46265</v>
      </c>
      <c r="D13" s="28" t="s">
        <v>0</v>
      </c>
      <c r="E13" s="28"/>
      <c r="F13" s="28"/>
      <c r="G13" s="28"/>
      <c r="H13" s="28"/>
    </row>
    <row r="14" spans="1:8" ht="63.75" customHeight="1" x14ac:dyDescent="0.3">
      <c r="B14" s="9"/>
      <c r="C14" s="9"/>
      <c r="D14" s="24"/>
      <c r="E14" s="24"/>
      <c r="F14" s="24"/>
      <c r="G14" s="24"/>
      <c r="H14" s="24"/>
    </row>
    <row r="15" spans="1:8" ht="54" customHeight="1" x14ac:dyDescent="0.7">
      <c r="A15" s="2"/>
      <c r="B15" s="1">
        <f>YEAR(DATE(Calendar1Year,Calendar1MonthOption+1,1))</f>
        <v>2026</v>
      </c>
      <c r="C15" s="27" t="str">
        <f>TEXT(DATE(Calendar1Year,Calendar1MonthOption+1,1),"mmmm")</f>
        <v>September</v>
      </c>
      <c r="D15" s="27"/>
      <c r="E15" s="27"/>
      <c r="F15" s="8"/>
      <c r="G15" s="8"/>
      <c r="H15" s="2"/>
    </row>
    <row r="16" spans="1:8" ht="14.25" customHeight="1" x14ac:dyDescent="0.3">
      <c r="A16" s="3"/>
      <c r="B16" s="6" t="str">
        <f>UPPER(TEXT(B17,"dddd"))</f>
        <v>SUNDAY</v>
      </c>
      <c r="C16" s="7" t="str">
        <f t="shared" ref="C16:H16" si="1">UPPER(TEXT(C17,"dddd"))</f>
        <v>MONDAY</v>
      </c>
      <c r="D16" s="6" t="str">
        <f t="shared" si="1"/>
        <v>TUESDAY</v>
      </c>
      <c r="E16" s="7" t="str">
        <f t="shared" si="1"/>
        <v>WEDNESDAY</v>
      </c>
      <c r="F16" s="6" t="str">
        <f t="shared" si="1"/>
        <v>THURSDAY</v>
      </c>
      <c r="G16" s="7" t="str">
        <f t="shared" si="1"/>
        <v>FRIDAY</v>
      </c>
      <c r="H16" s="6" t="str">
        <f t="shared" si="1"/>
        <v>SATURDAY</v>
      </c>
    </row>
    <row r="17" spans="1:8" ht="16.5" customHeight="1" x14ac:dyDescent="0.3">
      <c r="B17" s="4">
        <f t="array" ref="B17:H17">Days+1+DATE(Calendar2Year,Calendar2MonthOption,1)-WEEKDAY(DATE(Calendar2Year,Calendar2MonthOption,1),WeekdayOption)</f>
        <v>46264</v>
      </c>
      <c r="C17" s="4">
        <v>46265</v>
      </c>
      <c r="D17" s="4">
        <v>46266</v>
      </c>
      <c r="E17" s="4">
        <v>46267</v>
      </c>
      <c r="F17" s="4">
        <v>46268</v>
      </c>
      <c r="G17" s="4">
        <v>46269</v>
      </c>
      <c r="H17" s="5">
        <v>46270</v>
      </c>
    </row>
    <row r="18" spans="1:8" ht="56.25" customHeight="1" x14ac:dyDescent="0.3">
      <c r="B18" s="9"/>
      <c r="C18" s="9"/>
      <c r="D18" s="9"/>
      <c r="E18" s="9"/>
      <c r="F18" s="9"/>
      <c r="G18" s="9"/>
      <c r="H18" s="10"/>
    </row>
    <row r="19" spans="1:8" ht="16.5" customHeight="1" x14ac:dyDescent="0.3">
      <c r="B19" s="4">
        <f t="array" ref="B19:H19">Days+8+DATE(Calendar2Year,Calendar2MonthOption,1)-WEEKDAY(DATE(Calendar2Year,Calendar2MonthOption,1),WeekdayOption)</f>
        <v>46271</v>
      </c>
      <c r="C19" s="4">
        <v>46272</v>
      </c>
      <c r="D19" s="4">
        <v>46273</v>
      </c>
      <c r="E19" s="4">
        <v>46274</v>
      </c>
      <c r="F19" s="4">
        <v>46275</v>
      </c>
      <c r="G19" s="4">
        <v>46276</v>
      </c>
      <c r="H19" s="5">
        <v>46277</v>
      </c>
    </row>
    <row r="20" spans="1:8" ht="56.25" customHeight="1" x14ac:dyDescent="0.3">
      <c r="B20" s="9"/>
      <c r="C20" s="13" t="s">
        <v>6</v>
      </c>
      <c r="D20" s="9"/>
      <c r="E20" s="9"/>
      <c r="F20" s="9"/>
      <c r="G20" s="9"/>
      <c r="H20" s="10"/>
    </row>
    <row r="21" spans="1:8" ht="16.5" customHeight="1" x14ac:dyDescent="0.3">
      <c r="B21" s="4">
        <f t="array" ref="B21:H21">Days+15+DATE(Calendar2Year,Calendar2MonthOption,1)-WEEKDAY(DATE(Calendar2Year,Calendar2MonthOption,1),WeekdayOption)</f>
        <v>46278</v>
      </c>
      <c r="C21" s="4">
        <v>46279</v>
      </c>
      <c r="D21" s="4">
        <v>46280</v>
      </c>
      <c r="E21" s="4">
        <v>46281</v>
      </c>
      <c r="F21" s="4">
        <v>46282</v>
      </c>
      <c r="G21" s="4">
        <v>46283</v>
      </c>
      <c r="H21" s="5">
        <v>46284</v>
      </c>
    </row>
    <row r="22" spans="1:8" ht="56.25" customHeight="1" x14ac:dyDescent="0.3">
      <c r="B22" s="9"/>
      <c r="C22" s="9"/>
      <c r="D22" s="9"/>
      <c r="E22" s="9"/>
      <c r="F22" s="9"/>
      <c r="G22" s="9" t="s">
        <v>35</v>
      </c>
      <c r="H22" s="10"/>
    </row>
    <row r="23" spans="1:8" ht="16.5" customHeight="1" x14ac:dyDescent="0.3">
      <c r="B23" s="4">
        <f t="array" ref="B23:H23">Days+22+DATE(Calendar2Year,Calendar2MonthOption,1)-WEEKDAY(DATE(Calendar2Year,Calendar2MonthOption,1),WeekdayOption)</f>
        <v>46285</v>
      </c>
      <c r="C23" s="4">
        <v>46286</v>
      </c>
      <c r="D23" s="4">
        <v>46287</v>
      </c>
      <c r="E23" s="4">
        <v>46288</v>
      </c>
      <c r="F23" s="4">
        <v>46289</v>
      </c>
      <c r="G23" s="4">
        <v>46290</v>
      </c>
      <c r="H23" s="5">
        <v>46291</v>
      </c>
    </row>
    <row r="24" spans="1:8" ht="56.25" customHeight="1" x14ac:dyDescent="0.3">
      <c r="B24" s="9"/>
      <c r="C24" s="9"/>
      <c r="D24" s="9"/>
      <c r="E24" s="9"/>
      <c r="F24" s="9"/>
      <c r="G24" s="9"/>
      <c r="H24" s="10"/>
    </row>
    <row r="25" spans="1:8" ht="16.5" customHeight="1" x14ac:dyDescent="0.3">
      <c r="B25" s="4">
        <f t="array" ref="B25:H25">Days+29+DATE(Calendar2Year,Calendar2MonthOption,1)-WEEKDAY(DATE(Calendar2Year,Calendar2MonthOption,1),WeekdayOption)</f>
        <v>46292</v>
      </c>
      <c r="C25" s="4">
        <v>46293</v>
      </c>
      <c r="D25" s="4">
        <v>46294</v>
      </c>
      <c r="E25" s="4">
        <v>46295</v>
      </c>
      <c r="F25" s="4">
        <v>46296</v>
      </c>
      <c r="G25" s="4">
        <v>46297</v>
      </c>
      <c r="H25" s="5">
        <v>46298</v>
      </c>
    </row>
    <row r="26" spans="1:8" ht="57" customHeight="1" x14ac:dyDescent="0.3">
      <c r="B26" s="9"/>
      <c r="C26" s="9"/>
      <c r="D26" s="9"/>
      <c r="E26" s="13" t="s">
        <v>7</v>
      </c>
      <c r="F26" s="18"/>
      <c r="G26" s="18"/>
      <c r="H26" s="11"/>
    </row>
    <row r="27" spans="1:8" ht="16.5" customHeight="1" x14ac:dyDescent="0.3">
      <c r="B27" s="4">
        <f t="array" ref="B27:C27">Days+36+DATE(Calendar2Year,Calendar2MonthOption,1)-WEEKDAY(DATE(Calendar2Year,Calendar2MonthOption,1),WeekdayOption)</f>
        <v>46299</v>
      </c>
      <c r="C27" s="4">
        <v>46300</v>
      </c>
      <c r="D27" s="26" t="s">
        <v>0</v>
      </c>
      <c r="E27" s="26"/>
      <c r="F27" s="26"/>
      <c r="G27" s="26"/>
      <c r="H27" s="26"/>
    </row>
    <row r="28" spans="1:8" ht="63.75" customHeight="1" x14ac:dyDescent="0.3">
      <c r="B28" s="9"/>
      <c r="C28" s="9"/>
      <c r="D28" s="24"/>
      <c r="E28" s="24"/>
      <c r="F28" s="24"/>
      <c r="G28" s="24"/>
      <c r="H28" s="24"/>
    </row>
    <row r="29" spans="1:8" ht="54" customHeight="1" x14ac:dyDescent="0.7">
      <c r="A29" s="2"/>
      <c r="B29" s="1">
        <f>YEAR(DATE(Calendar2Year,Calendar2MonthOption+1,1))</f>
        <v>2026</v>
      </c>
      <c r="C29" s="27" t="str">
        <f>TEXT(DATE(Calendar2Year,Calendar2MonthOption+1,1),"mmmm")</f>
        <v>October</v>
      </c>
      <c r="D29" s="27"/>
      <c r="E29" s="27"/>
      <c r="F29" s="8"/>
      <c r="G29" s="8"/>
      <c r="H29" s="2"/>
    </row>
    <row r="30" spans="1:8" ht="14.25" customHeight="1" x14ac:dyDescent="0.3">
      <c r="A30" s="3"/>
      <c r="B30" s="6" t="str">
        <f>UPPER(TEXT(B31,"dddd"))</f>
        <v>SUNDAY</v>
      </c>
      <c r="C30" s="7" t="str">
        <f t="shared" ref="C30" si="2">UPPER(TEXT(C31,"dddd"))</f>
        <v>MONDAY</v>
      </c>
      <c r="D30" s="6" t="str">
        <f t="shared" ref="D30" si="3">UPPER(TEXT(D31,"dddd"))</f>
        <v>TUESDAY</v>
      </c>
      <c r="E30" s="7" t="str">
        <f t="shared" ref="E30" si="4">UPPER(TEXT(E31,"dddd"))</f>
        <v>WEDNESDAY</v>
      </c>
      <c r="F30" s="6" t="str">
        <f t="shared" ref="F30" si="5">UPPER(TEXT(F31,"dddd"))</f>
        <v>THURSDAY</v>
      </c>
      <c r="G30" s="7" t="str">
        <f t="shared" ref="G30" si="6">UPPER(TEXT(G31,"dddd"))</f>
        <v>FRIDAY</v>
      </c>
      <c r="H30" s="6" t="str">
        <f t="shared" ref="H30" si="7">UPPER(TEXT(H31,"dddd"))</f>
        <v>SATURDAY</v>
      </c>
    </row>
    <row r="31" spans="1:8" ht="16.5" customHeight="1" x14ac:dyDescent="0.3">
      <c r="B31" s="4">
        <f t="array" ref="B31:H31">Days+1+DATE(Calendar3Year,Calendar3MonthOption,1)-WEEKDAY(DATE(Calendar3Year,Calendar3MonthOption,1),WeekdayOption)</f>
        <v>46292</v>
      </c>
      <c r="C31" s="4">
        <v>46293</v>
      </c>
      <c r="D31" s="4">
        <v>46294</v>
      </c>
      <c r="E31" s="4">
        <v>46295</v>
      </c>
      <c r="F31" s="4">
        <v>46296</v>
      </c>
      <c r="G31" s="4">
        <v>46297</v>
      </c>
      <c r="H31" s="5">
        <v>46298</v>
      </c>
    </row>
    <row r="32" spans="1:8" ht="56.25" customHeight="1" x14ac:dyDescent="0.3">
      <c r="B32" s="9"/>
      <c r="C32" s="9"/>
      <c r="D32" s="9"/>
      <c r="E32" s="9"/>
      <c r="F32" s="18" t="s">
        <v>22</v>
      </c>
      <c r="G32" s="18" t="s">
        <v>22</v>
      </c>
      <c r="H32" s="10"/>
    </row>
    <row r="33" spans="1:8" ht="16.5" customHeight="1" x14ac:dyDescent="0.3">
      <c r="B33" s="4">
        <f t="array" ref="B33:H33">Days+8+DATE(Calendar3Year,Calendar3MonthOption,1)-WEEKDAY(DATE(Calendar3Year,Calendar3MonthOption,1),WeekdayOption)</f>
        <v>46299</v>
      </c>
      <c r="C33" s="4">
        <v>46300</v>
      </c>
      <c r="D33" s="4">
        <v>46301</v>
      </c>
      <c r="E33" s="4">
        <v>46302</v>
      </c>
      <c r="F33" s="4">
        <v>46303</v>
      </c>
      <c r="G33" s="4">
        <v>46304</v>
      </c>
      <c r="H33" s="5">
        <v>46305</v>
      </c>
    </row>
    <row r="34" spans="1:8" ht="56.25" customHeight="1" x14ac:dyDescent="0.3">
      <c r="B34" s="9"/>
      <c r="C34" s="9"/>
      <c r="D34" s="9"/>
      <c r="E34" s="9"/>
      <c r="F34" s="9"/>
      <c r="G34" s="9"/>
      <c r="H34" s="10"/>
    </row>
    <row r="35" spans="1:8" ht="16.5" customHeight="1" x14ac:dyDescent="0.3">
      <c r="B35" s="4">
        <f t="array" ref="B35:H35">Days+15+DATE(Calendar3Year,Calendar3MonthOption,1)-WEEKDAY(DATE(Calendar3Year,Calendar3MonthOption,1),WeekdayOption)</f>
        <v>46306</v>
      </c>
      <c r="C35" s="4">
        <v>46307</v>
      </c>
      <c r="D35" s="4">
        <v>46308</v>
      </c>
      <c r="E35" s="4">
        <v>46309</v>
      </c>
      <c r="F35" s="4">
        <v>46310</v>
      </c>
      <c r="G35" s="4">
        <v>46311</v>
      </c>
      <c r="H35" s="5">
        <v>46312</v>
      </c>
    </row>
    <row r="36" spans="1:8" ht="56.25" customHeight="1" x14ac:dyDescent="0.3">
      <c r="B36" s="9"/>
      <c r="C36" s="13" t="s">
        <v>19</v>
      </c>
      <c r="D36" s="9"/>
      <c r="E36" s="9"/>
      <c r="F36" s="9"/>
      <c r="G36" s="20" t="s">
        <v>23</v>
      </c>
      <c r="H36" s="10"/>
    </row>
    <row r="37" spans="1:8" ht="16.5" customHeight="1" x14ac:dyDescent="0.3">
      <c r="B37" s="4">
        <f t="array" ref="B37:H37">Days+22+DATE(Calendar3Year,Calendar3MonthOption,1)-WEEKDAY(DATE(Calendar3Year,Calendar3MonthOption,1),WeekdayOption)</f>
        <v>46313</v>
      </c>
      <c r="C37" s="4">
        <v>46314</v>
      </c>
      <c r="D37" s="4">
        <v>46315</v>
      </c>
      <c r="E37" s="4">
        <v>46316</v>
      </c>
      <c r="F37" s="4">
        <v>46317</v>
      </c>
      <c r="G37" s="4">
        <v>46318</v>
      </c>
      <c r="H37" s="5">
        <v>46319</v>
      </c>
    </row>
    <row r="38" spans="1:8" ht="56.25" customHeight="1" x14ac:dyDescent="0.3">
      <c r="B38" s="9"/>
      <c r="C38" s="9"/>
      <c r="D38" s="9"/>
      <c r="E38" s="9"/>
      <c r="F38" s="9" t="s">
        <v>24</v>
      </c>
      <c r="G38" s="19" t="s">
        <v>25</v>
      </c>
      <c r="H38" s="10"/>
    </row>
    <row r="39" spans="1:8" ht="16.5" customHeight="1" x14ac:dyDescent="0.3">
      <c r="B39" s="4">
        <f t="array" ref="B39:H39">Days+29+DATE(Calendar3Year,Calendar3MonthOption,1)-WEEKDAY(DATE(Calendar3Year,Calendar3MonthOption,1),WeekdayOption)</f>
        <v>46320</v>
      </c>
      <c r="C39" s="4">
        <v>46321</v>
      </c>
      <c r="D39" s="4">
        <v>46322</v>
      </c>
      <c r="E39" s="4">
        <v>46323</v>
      </c>
      <c r="F39" s="4">
        <v>46324</v>
      </c>
      <c r="G39" s="4">
        <v>46325</v>
      </c>
      <c r="H39" s="5">
        <v>46326</v>
      </c>
    </row>
    <row r="40" spans="1:8" ht="57" customHeight="1" x14ac:dyDescent="0.3">
      <c r="B40" s="9"/>
      <c r="C40" s="9"/>
      <c r="D40" s="9"/>
      <c r="E40" s="9"/>
      <c r="F40" s="9"/>
      <c r="G40" s="21" t="s">
        <v>28</v>
      </c>
      <c r="H40" s="11"/>
    </row>
    <row r="41" spans="1:8" ht="16.5" customHeight="1" x14ac:dyDescent="0.3">
      <c r="B41" s="4">
        <f t="array" ref="B41:C41">Days+36+DATE(Calendar3Year,Calendar3MonthOption,1)-WEEKDAY(DATE(Calendar3Year,Calendar3MonthOption,1),WeekdayOption)</f>
        <v>46327</v>
      </c>
      <c r="C41" s="4">
        <v>46328</v>
      </c>
      <c r="D41" s="26" t="s">
        <v>0</v>
      </c>
      <c r="E41" s="26"/>
      <c r="F41" s="26"/>
      <c r="G41" s="26"/>
      <c r="H41" s="26"/>
    </row>
    <row r="42" spans="1:8" ht="63.75" customHeight="1" x14ac:dyDescent="0.3">
      <c r="B42" s="9"/>
      <c r="C42" s="9"/>
      <c r="D42" s="24"/>
      <c r="E42" s="24"/>
      <c r="F42" s="24"/>
      <c r="G42" s="24"/>
      <c r="H42" s="24"/>
    </row>
    <row r="43" spans="1:8" ht="54" customHeight="1" x14ac:dyDescent="0.7">
      <c r="A43" s="2"/>
      <c r="B43" s="1">
        <f>YEAR(DATE(Calendar3Year,Calendar3MonthOption+1,1))</f>
        <v>2026</v>
      </c>
      <c r="C43" s="27" t="str">
        <f>TEXT(DATE(Calendar3Year,Calendar3MonthOption+1,1),"mmmm")</f>
        <v>November</v>
      </c>
      <c r="D43" s="27"/>
      <c r="E43" s="27"/>
      <c r="F43" s="8"/>
      <c r="G43" s="8"/>
      <c r="H43" s="2"/>
    </row>
    <row r="44" spans="1:8" ht="14.25" customHeight="1" x14ac:dyDescent="0.3">
      <c r="A44" s="3"/>
      <c r="B44" s="6" t="str">
        <f>UPPER(TEXT(B45,"dddd"))</f>
        <v>SUNDAY</v>
      </c>
      <c r="C44" s="7" t="str">
        <f t="shared" ref="C44" si="8">UPPER(TEXT(C45,"dddd"))</f>
        <v>MONDAY</v>
      </c>
      <c r="D44" s="6" t="str">
        <f t="shared" ref="D44" si="9">UPPER(TEXT(D45,"dddd"))</f>
        <v>TUESDAY</v>
      </c>
      <c r="E44" s="7" t="str">
        <f t="shared" ref="E44" si="10">UPPER(TEXT(E45,"dddd"))</f>
        <v>WEDNESDAY</v>
      </c>
      <c r="F44" s="6" t="str">
        <f t="shared" ref="F44" si="11">UPPER(TEXT(F45,"dddd"))</f>
        <v>THURSDAY</v>
      </c>
      <c r="G44" s="7" t="str">
        <f t="shared" ref="G44" si="12">UPPER(TEXT(G45,"dddd"))</f>
        <v>FRIDAY</v>
      </c>
      <c r="H44" s="6" t="str">
        <f t="shared" ref="H44" si="13">UPPER(TEXT(H45,"dddd"))</f>
        <v>SATURDAY</v>
      </c>
    </row>
    <row r="45" spans="1:8" ht="16.5" customHeight="1" x14ac:dyDescent="0.3">
      <c r="B45" s="4">
        <f t="array" ref="B45:H45">Days+1+DATE(Calendar4Year,Calendar4MonthOption,1)-WEEKDAY(DATE(Calendar4Year,Calendar4MonthOption,1),WeekdayOption)</f>
        <v>46327</v>
      </c>
      <c r="C45" s="4">
        <v>46328</v>
      </c>
      <c r="D45" s="4">
        <v>46329</v>
      </c>
      <c r="E45" s="4">
        <v>46330</v>
      </c>
      <c r="F45" s="4">
        <v>46331</v>
      </c>
      <c r="G45" s="4">
        <v>46332</v>
      </c>
      <c r="H45" s="5">
        <v>46333</v>
      </c>
    </row>
    <row r="46" spans="1:8" ht="56.25" customHeight="1" x14ac:dyDescent="0.3">
      <c r="B46" s="9"/>
      <c r="C46" s="9" t="s">
        <v>36</v>
      </c>
      <c r="D46" s="9" t="s">
        <v>37</v>
      </c>
      <c r="E46" s="9" t="s">
        <v>37</v>
      </c>
      <c r="F46" s="9"/>
      <c r="G46" s="9"/>
      <c r="H46" s="10"/>
    </row>
    <row r="47" spans="1:8" ht="16.5" customHeight="1" x14ac:dyDescent="0.3">
      <c r="B47" s="4">
        <f t="array" ref="B47:H47">Days+8+DATE(Calendar4Year,Calendar4MonthOption,1)-WEEKDAY(DATE(Calendar4Year,Calendar4MonthOption,1),WeekdayOption)</f>
        <v>46334</v>
      </c>
      <c r="C47" s="4">
        <v>46335</v>
      </c>
      <c r="D47" s="4">
        <v>46336</v>
      </c>
      <c r="E47" s="4">
        <v>46337</v>
      </c>
      <c r="F47" s="4">
        <v>46338</v>
      </c>
      <c r="G47" s="4">
        <v>46339</v>
      </c>
      <c r="H47" s="5">
        <v>46340</v>
      </c>
    </row>
    <row r="48" spans="1:8" ht="56.25" customHeight="1" x14ac:dyDescent="0.3">
      <c r="B48" s="9"/>
      <c r="C48" s="9"/>
      <c r="D48" s="9" t="s">
        <v>26</v>
      </c>
      <c r="E48" s="13" t="s">
        <v>9</v>
      </c>
      <c r="F48" s="9"/>
      <c r="G48" s="9"/>
      <c r="H48" s="10"/>
    </row>
    <row r="49" spans="1:8" ht="16.5" customHeight="1" x14ac:dyDescent="0.3">
      <c r="B49" s="4">
        <f t="array" ref="B49:H49">Days+15+DATE(Calendar4Year,Calendar4MonthOption,1)-WEEKDAY(DATE(Calendar4Year,Calendar4MonthOption,1),WeekdayOption)</f>
        <v>46341</v>
      </c>
      <c r="C49" s="4">
        <v>46342</v>
      </c>
      <c r="D49" s="4">
        <v>46343</v>
      </c>
      <c r="E49" s="4">
        <v>46344</v>
      </c>
      <c r="F49" s="4">
        <v>46345</v>
      </c>
      <c r="G49" s="4">
        <v>46346</v>
      </c>
      <c r="H49" s="5">
        <v>46347</v>
      </c>
    </row>
    <row r="50" spans="1:8" ht="56.25" customHeight="1" x14ac:dyDescent="0.3">
      <c r="B50" s="9"/>
      <c r="C50" s="9"/>
      <c r="D50" s="9"/>
      <c r="E50" s="9"/>
      <c r="F50" s="9"/>
      <c r="G50" s="9"/>
      <c r="H50" s="10"/>
    </row>
    <row r="51" spans="1:8" ht="16.5" customHeight="1" x14ac:dyDescent="0.3">
      <c r="B51" s="4">
        <f t="array" ref="B51:H51">Days+22+DATE(Calendar4Year,Calendar4MonthOption,1)-WEEKDAY(DATE(Calendar4Year,Calendar4MonthOption,1),WeekdayOption)</f>
        <v>46348</v>
      </c>
      <c r="C51" s="4">
        <v>46349</v>
      </c>
      <c r="D51" s="4">
        <v>46350</v>
      </c>
      <c r="E51" s="4">
        <v>46351</v>
      </c>
      <c r="F51" s="4">
        <v>46352</v>
      </c>
      <c r="G51" s="4">
        <v>46353</v>
      </c>
      <c r="H51" s="5">
        <v>46354</v>
      </c>
    </row>
    <row r="52" spans="1:8" ht="56.25" customHeight="1" x14ac:dyDescent="0.3">
      <c r="B52" s="9" t="s">
        <v>29</v>
      </c>
      <c r="C52" s="9"/>
      <c r="D52" s="9"/>
      <c r="E52" s="9"/>
      <c r="F52" s="9"/>
      <c r="G52" s="21" t="s">
        <v>27</v>
      </c>
      <c r="H52" s="10"/>
    </row>
    <row r="53" spans="1:8" ht="16.5" customHeight="1" x14ac:dyDescent="0.3">
      <c r="B53" s="4">
        <f t="array" ref="B53:H53">Days+29+DATE(Calendar4Year,Calendar4MonthOption,1)-WEEKDAY(DATE(Calendar4Year,Calendar4MonthOption,1),WeekdayOption)</f>
        <v>46355</v>
      </c>
      <c r="C53" s="4">
        <v>46356</v>
      </c>
      <c r="D53" s="4">
        <v>46357</v>
      </c>
      <c r="E53" s="4">
        <v>46358</v>
      </c>
      <c r="F53" s="4">
        <v>46359</v>
      </c>
      <c r="G53" s="4">
        <v>46360</v>
      </c>
      <c r="H53" s="5">
        <v>46361</v>
      </c>
    </row>
    <row r="54" spans="1:8" ht="57" customHeight="1" x14ac:dyDescent="0.3">
      <c r="B54" s="9"/>
      <c r="C54" s="9"/>
      <c r="D54" s="9"/>
      <c r="E54" s="9"/>
      <c r="F54" s="9"/>
      <c r="G54" s="9"/>
      <c r="H54" s="11"/>
    </row>
    <row r="55" spans="1:8" ht="16.5" customHeight="1" x14ac:dyDescent="0.3">
      <c r="B55" s="4">
        <f t="array" ref="B55:C55">Days+36+DATE(Calendar4Year,Calendar4MonthOption,1)-WEEKDAY(DATE(Calendar4Year,Calendar4MonthOption,1),WeekdayOption)</f>
        <v>46362</v>
      </c>
      <c r="C55" s="4">
        <v>46363</v>
      </c>
      <c r="D55" s="25" t="s">
        <v>0</v>
      </c>
      <c r="E55" s="26"/>
      <c r="F55" s="26"/>
      <c r="G55" s="26"/>
      <c r="H55" s="26"/>
    </row>
    <row r="56" spans="1:8" ht="63.75" customHeight="1" x14ac:dyDescent="0.3">
      <c r="B56" s="9"/>
      <c r="C56" s="9"/>
      <c r="D56" s="24"/>
      <c r="E56" s="24"/>
      <c r="F56" s="24"/>
      <c r="G56" s="24"/>
      <c r="H56" s="24"/>
    </row>
    <row r="57" spans="1:8" ht="54" customHeight="1" x14ac:dyDescent="0.7">
      <c r="A57" s="2"/>
      <c r="B57" s="1">
        <f>YEAR(DATE(Calendar4Year,Calendar4MonthOption+1,1))</f>
        <v>2026</v>
      </c>
      <c r="C57" s="27" t="str">
        <f>TEXT(DATE(Calendar4Year,Calendar4MonthOption+1,1),"mmmm")</f>
        <v>December</v>
      </c>
      <c r="D57" s="27"/>
      <c r="E57" s="27"/>
      <c r="F57" s="8"/>
      <c r="G57" s="8"/>
      <c r="H57" s="2"/>
    </row>
    <row r="58" spans="1:8" ht="14.25" customHeight="1" x14ac:dyDescent="0.3">
      <c r="A58" s="3"/>
      <c r="B58" s="6" t="str">
        <f>UPPER(TEXT(B59,"dddd"))</f>
        <v>SUNDAY</v>
      </c>
      <c r="C58" s="7" t="str">
        <f t="shared" ref="C58" si="14">UPPER(TEXT(C59,"dddd"))</f>
        <v>MONDAY</v>
      </c>
      <c r="D58" s="6" t="str">
        <f t="shared" ref="D58" si="15">UPPER(TEXT(D59,"dddd"))</f>
        <v>TUESDAY</v>
      </c>
      <c r="E58" s="7" t="str">
        <f t="shared" ref="E58" si="16">UPPER(TEXT(E59,"dddd"))</f>
        <v>WEDNESDAY</v>
      </c>
      <c r="F58" s="6" t="str">
        <f t="shared" ref="F58" si="17">UPPER(TEXT(F59,"dddd"))</f>
        <v>THURSDAY</v>
      </c>
      <c r="G58" s="7" t="str">
        <f t="shared" ref="G58" si="18">UPPER(TEXT(G59,"dddd"))</f>
        <v>FRIDAY</v>
      </c>
      <c r="H58" s="6" t="str">
        <f t="shared" ref="H58" si="19">UPPER(TEXT(H59,"dddd"))</f>
        <v>SATURDAY</v>
      </c>
    </row>
    <row r="59" spans="1:8" ht="16.5" customHeight="1" x14ac:dyDescent="0.3">
      <c r="B59" s="4">
        <f t="array" ref="B59:H59">Days+1+DATE(Calendar5Year,Calendar5MonthOption,1)-WEEKDAY(DATE(Calendar5Year,Calendar5MonthOption,1),WeekdayOption)</f>
        <v>46355</v>
      </c>
      <c r="C59" s="4">
        <v>46356</v>
      </c>
      <c r="D59" s="4">
        <v>46357</v>
      </c>
      <c r="E59" s="4">
        <v>46358</v>
      </c>
      <c r="F59" s="4">
        <v>46359</v>
      </c>
      <c r="G59" s="4">
        <v>46360</v>
      </c>
      <c r="H59" s="5">
        <v>46361</v>
      </c>
    </row>
    <row r="60" spans="1:8" ht="56.25" customHeight="1" x14ac:dyDescent="0.3">
      <c r="B60" s="9"/>
      <c r="C60" s="9"/>
      <c r="D60" s="9"/>
      <c r="E60" s="9"/>
      <c r="F60" s="9"/>
      <c r="G60" s="9"/>
      <c r="H60" s="10"/>
    </row>
    <row r="61" spans="1:8" ht="16.5" customHeight="1" x14ac:dyDescent="0.3">
      <c r="B61" s="4">
        <f t="array" ref="B61:H61">Days+8+DATE(Calendar5Year,Calendar5MonthOption,1)-WEEKDAY(DATE(Calendar5Year,Calendar5MonthOption,1),WeekdayOption)</f>
        <v>46362</v>
      </c>
      <c r="C61" s="4">
        <v>46363</v>
      </c>
      <c r="D61" s="4">
        <v>46364</v>
      </c>
      <c r="E61" s="4">
        <v>46365</v>
      </c>
      <c r="F61" s="4">
        <v>46366</v>
      </c>
      <c r="G61" s="4">
        <v>46367</v>
      </c>
      <c r="H61" s="5">
        <v>46368</v>
      </c>
    </row>
    <row r="62" spans="1:8" ht="56.25" customHeight="1" x14ac:dyDescent="0.3">
      <c r="B62" s="9"/>
      <c r="C62" s="9"/>
      <c r="D62" s="9"/>
      <c r="E62" s="9"/>
      <c r="F62" s="9"/>
      <c r="G62" s="9"/>
      <c r="H62" s="10"/>
    </row>
    <row r="63" spans="1:8" ht="16.5" customHeight="1" x14ac:dyDescent="0.3">
      <c r="B63" s="4">
        <f t="array" ref="B63:H63">Days+15+DATE(Calendar5Year,Calendar5MonthOption,1)-WEEKDAY(DATE(Calendar5Year,Calendar5MonthOption,1),WeekdayOption)</f>
        <v>46369</v>
      </c>
      <c r="C63" s="4">
        <v>46370</v>
      </c>
      <c r="D63" s="4">
        <v>46371</v>
      </c>
      <c r="E63" s="4">
        <v>46372</v>
      </c>
      <c r="F63" s="4">
        <v>46373</v>
      </c>
      <c r="G63" s="4">
        <v>46374</v>
      </c>
      <c r="H63" s="5">
        <v>46375</v>
      </c>
    </row>
    <row r="64" spans="1:8" ht="56.25" customHeight="1" x14ac:dyDescent="0.3">
      <c r="B64" s="9"/>
      <c r="C64" s="9"/>
      <c r="D64" s="9"/>
      <c r="E64" s="9"/>
      <c r="F64" s="9"/>
      <c r="G64" s="21" t="s">
        <v>30</v>
      </c>
      <c r="H64" s="10"/>
    </row>
    <row r="65" spans="1:8" ht="16.5" customHeight="1" x14ac:dyDescent="0.3">
      <c r="B65" s="4">
        <f t="array" ref="B65:H65">Days+22+DATE(Calendar5Year,Calendar5MonthOption,1)-WEEKDAY(DATE(Calendar5Year,Calendar5MonthOption,1),WeekdayOption)</f>
        <v>46376</v>
      </c>
      <c r="C65" s="4">
        <v>46377</v>
      </c>
      <c r="D65" s="4">
        <v>46378</v>
      </c>
      <c r="E65" s="4">
        <v>46379</v>
      </c>
      <c r="F65" s="4">
        <v>46380</v>
      </c>
      <c r="G65" s="4">
        <v>46381</v>
      </c>
      <c r="H65" s="5">
        <v>46382</v>
      </c>
    </row>
    <row r="66" spans="1:8" ht="56.25" customHeight="1" x14ac:dyDescent="0.3">
      <c r="B66" s="9"/>
      <c r="C66" s="17" t="s">
        <v>10</v>
      </c>
      <c r="D66" s="17" t="s">
        <v>10</v>
      </c>
      <c r="E66" s="17" t="s">
        <v>10</v>
      </c>
      <c r="F66" s="17" t="s">
        <v>10</v>
      </c>
      <c r="G66" s="17" t="s">
        <v>10</v>
      </c>
      <c r="H66" s="10"/>
    </row>
    <row r="67" spans="1:8" ht="16.5" customHeight="1" x14ac:dyDescent="0.3">
      <c r="B67" s="4">
        <f t="array" ref="B67:H67">Days+29+DATE(Calendar5Year,Calendar5MonthOption,1)-WEEKDAY(DATE(Calendar5Year,Calendar5MonthOption,1),WeekdayOption)</f>
        <v>46383</v>
      </c>
      <c r="C67" s="4">
        <v>46384</v>
      </c>
      <c r="D67" s="4">
        <v>46385</v>
      </c>
      <c r="E67" s="4">
        <v>46386</v>
      </c>
      <c r="F67" s="4">
        <v>46387</v>
      </c>
      <c r="G67" s="4">
        <v>46388</v>
      </c>
      <c r="H67" s="5">
        <v>46389</v>
      </c>
    </row>
    <row r="68" spans="1:8" ht="57" customHeight="1" x14ac:dyDescent="0.3">
      <c r="B68" s="9"/>
      <c r="C68" s="17" t="s">
        <v>10</v>
      </c>
      <c r="D68" s="17" t="s">
        <v>10</v>
      </c>
      <c r="E68" s="17" t="s">
        <v>10</v>
      </c>
      <c r="F68" s="17" t="s">
        <v>10</v>
      </c>
      <c r="G68" s="17" t="s">
        <v>10</v>
      </c>
      <c r="H68" s="11"/>
    </row>
    <row r="69" spans="1:8" ht="16.5" customHeight="1" x14ac:dyDescent="0.3">
      <c r="B69" s="4">
        <f t="array" ref="B69:C69">Days+36+DATE(Calendar5Year,Calendar5MonthOption,1)-WEEKDAY(DATE(Calendar5Year,Calendar5MonthOption,1),WeekdayOption)</f>
        <v>46390</v>
      </c>
      <c r="C69" s="4">
        <v>46391</v>
      </c>
      <c r="D69" s="25" t="s">
        <v>0</v>
      </c>
      <c r="E69" s="26"/>
      <c r="F69" s="26"/>
      <c r="G69" s="26"/>
      <c r="H69" s="26"/>
    </row>
    <row r="70" spans="1:8" ht="63.75" customHeight="1" x14ac:dyDescent="0.3">
      <c r="B70" s="9"/>
      <c r="C70" s="9"/>
      <c r="D70" s="24"/>
      <c r="E70" s="24"/>
      <c r="F70" s="24"/>
      <c r="G70" s="24"/>
      <c r="H70" s="24"/>
    </row>
    <row r="71" spans="1:8" ht="54" customHeight="1" x14ac:dyDescent="0.7">
      <c r="A71" s="2"/>
      <c r="B71" s="1">
        <f>YEAR(DATE(Calendar5Year,Calendar5MonthOption+1,1))</f>
        <v>2027</v>
      </c>
      <c r="C71" s="27" t="str">
        <f>TEXT(DATE(Calendar5Year,Calendar5MonthOption+1,1),"mmmm")</f>
        <v>January</v>
      </c>
      <c r="D71" s="27"/>
      <c r="E71" s="27"/>
      <c r="F71" s="8"/>
      <c r="G71" s="8"/>
      <c r="H71" s="2"/>
    </row>
    <row r="72" spans="1:8" ht="14.25" customHeight="1" x14ac:dyDescent="0.3">
      <c r="A72" s="3"/>
      <c r="B72" s="6" t="str">
        <f>UPPER(TEXT(B73,"dddd"))</f>
        <v>SUNDAY</v>
      </c>
      <c r="C72" s="7" t="str">
        <f t="shared" ref="C72" si="20">UPPER(TEXT(C73,"dddd"))</f>
        <v>MONDAY</v>
      </c>
      <c r="D72" s="6" t="str">
        <f t="shared" ref="D72" si="21">UPPER(TEXT(D73,"dddd"))</f>
        <v>TUESDAY</v>
      </c>
      <c r="E72" s="7" t="str">
        <f t="shared" ref="E72" si="22">UPPER(TEXT(E73,"dddd"))</f>
        <v>WEDNESDAY</v>
      </c>
      <c r="F72" s="6" t="str">
        <f t="shared" ref="F72" si="23">UPPER(TEXT(F73,"dddd"))</f>
        <v>THURSDAY</v>
      </c>
      <c r="G72" s="7" t="str">
        <f t="shared" ref="G72" si="24">UPPER(TEXT(G73,"dddd"))</f>
        <v>FRIDAY</v>
      </c>
      <c r="H72" s="6" t="str">
        <f t="shared" ref="H72" si="25">UPPER(TEXT(H73,"dddd"))</f>
        <v>SATURDAY</v>
      </c>
    </row>
    <row r="73" spans="1:8" ht="16.5" customHeight="1" x14ac:dyDescent="0.3">
      <c r="B73" s="4">
        <f t="array" ref="B73:H73">Days+1+DATE(Calendar6Year,Calendar6MonthOption,1)-WEEKDAY(DATE(Calendar6Year,Calendar6MonthOption,1),WeekdayOption)</f>
        <v>46383</v>
      </c>
      <c r="C73" s="4">
        <v>46384</v>
      </c>
      <c r="D73" s="4">
        <v>46385</v>
      </c>
      <c r="E73" s="4">
        <v>46386</v>
      </c>
      <c r="F73" s="4">
        <v>46387</v>
      </c>
      <c r="G73" s="4">
        <v>46388</v>
      </c>
      <c r="H73" s="5">
        <v>46389</v>
      </c>
    </row>
    <row r="74" spans="1:8" ht="56.25" customHeight="1" x14ac:dyDescent="0.3">
      <c r="B74" s="9"/>
      <c r="C74" s="9"/>
      <c r="D74" s="9"/>
      <c r="E74" s="9"/>
      <c r="F74" s="9"/>
      <c r="G74" s="17" t="s">
        <v>10</v>
      </c>
      <c r="H74" s="10"/>
    </row>
    <row r="75" spans="1:8" ht="16.5" customHeight="1" x14ac:dyDescent="0.3">
      <c r="B75" s="4">
        <f t="array" ref="B75:H75">Days+8+DATE(Calendar6Year,Calendar6MonthOption,1)-WEEKDAY(DATE(Calendar6Year,Calendar6MonthOption,1),WeekdayOption)</f>
        <v>46390</v>
      </c>
      <c r="C75" s="4">
        <v>46391</v>
      </c>
      <c r="D75" s="4">
        <v>46392</v>
      </c>
      <c r="E75" s="4">
        <v>46393</v>
      </c>
      <c r="F75" s="4">
        <v>46394</v>
      </c>
      <c r="G75" s="4">
        <v>46395</v>
      </c>
      <c r="H75" s="5">
        <v>46396</v>
      </c>
    </row>
    <row r="76" spans="1:8" ht="56.25" customHeight="1" x14ac:dyDescent="0.3">
      <c r="B76" s="9"/>
      <c r="C76" s="9"/>
      <c r="D76" s="9"/>
      <c r="E76" s="9"/>
      <c r="F76" s="9"/>
      <c r="G76" s="9"/>
      <c r="H76" s="10"/>
    </row>
    <row r="77" spans="1:8" ht="16.5" customHeight="1" x14ac:dyDescent="0.3">
      <c r="B77" s="4">
        <f t="array" ref="B77:H77">Days+15+DATE(Calendar6Year,Calendar6MonthOption,1)-WEEKDAY(DATE(Calendar6Year,Calendar6MonthOption,1),WeekdayOption)</f>
        <v>46397</v>
      </c>
      <c r="C77" s="4">
        <v>46398</v>
      </c>
      <c r="D77" s="4">
        <v>46399</v>
      </c>
      <c r="E77" s="4">
        <v>46400</v>
      </c>
      <c r="F77" s="4">
        <v>46401</v>
      </c>
      <c r="G77" s="4">
        <v>46402</v>
      </c>
      <c r="H77" s="5">
        <v>46403</v>
      </c>
    </row>
    <row r="78" spans="1:8" ht="56.25" customHeight="1" x14ac:dyDescent="0.3">
      <c r="B78" s="9"/>
      <c r="C78" s="9"/>
      <c r="D78" s="9"/>
      <c r="E78" s="9"/>
      <c r="F78" s="9"/>
      <c r="G78" s="9"/>
      <c r="H78" s="10"/>
    </row>
    <row r="79" spans="1:8" ht="16.5" customHeight="1" x14ac:dyDescent="0.3">
      <c r="B79" s="4">
        <f t="array" ref="B79:H79">Days+22+DATE(Calendar6Year,Calendar6MonthOption,1)-WEEKDAY(DATE(Calendar6Year,Calendar6MonthOption,1),WeekdayOption)</f>
        <v>46404</v>
      </c>
      <c r="C79" s="4">
        <v>46405</v>
      </c>
      <c r="D79" s="4">
        <v>46406</v>
      </c>
      <c r="E79" s="4">
        <v>46407</v>
      </c>
      <c r="F79" s="4">
        <v>46408</v>
      </c>
      <c r="G79" s="4">
        <v>46409</v>
      </c>
      <c r="H79" s="5">
        <v>46410</v>
      </c>
    </row>
    <row r="80" spans="1:8" ht="56.25" customHeight="1" x14ac:dyDescent="0.3">
      <c r="B80" s="9"/>
      <c r="C80" s="9"/>
      <c r="D80" s="9"/>
      <c r="E80" s="9"/>
      <c r="F80" s="9"/>
      <c r="G80" s="9"/>
      <c r="H80" s="10"/>
    </row>
    <row r="81" spans="1:8" ht="16.5" customHeight="1" x14ac:dyDescent="0.3">
      <c r="B81" s="4">
        <f t="array" ref="B81:H81">Days+29+DATE(Calendar6Year,Calendar6MonthOption,1)-WEEKDAY(DATE(Calendar6Year,Calendar6MonthOption,1),WeekdayOption)</f>
        <v>46411</v>
      </c>
      <c r="C81" s="4">
        <v>46412</v>
      </c>
      <c r="D81" s="4">
        <v>46413</v>
      </c>
      <c r="E81" s="4">
        <v>46414</v>
      </c>
      <c r="F81" s="4">
        <v>46415</v>
      </c>
      <c r="G81" s="4">
        <v>46416</v>
      </c>
      <c r="H81" s="5">
        <v>46417</v>
      </c>
    </row>
    <row r="82" spans="1:8" ht="57" customHeight="1" x14ac:dyDescent="0.3">
      <c r="B82" s="9"/>
      <c r="C82" s="9"/>
      <c r="D82" s="9"/>
      <c r="E82" s="9"/>
      <c r="F82" s="9"/>
      <c r="G82" s="21" t="s">
        <v>27</v>
      </c>
      <c r="H82" s="11"/>
    </row>
    <row r="83" spans="1:8" ht="16.5" customHeight="1" x14ac:dyDescent="0.3">
      <c r="B83" s="4">
        <f t="array" ref="B83:C83">Days+36+DATE(Calendar6Year,Calendar6MonthOption,1)-WEEKDAY(DATE(Calendar6Year,Calendar6MonthOption,1),WeekdayOption)</f>
        <v>46418</v>
      </c>
      <c r="C83" s="4">
        <v>46419</v>
      </c>
      <c r="D83" s="25" t="s">
        <v>0</v>
      </c>
      <c r="E83" s="26"/>
      <c r="F83" s="26"/>
      <c r="G83" s="26"/>
      <c r="H83" s="26"/>
    </row>
    <row r="84" spans="1:8" ht="63.75" customHeight="1" x14ac:dyDescent="0.3">
      <c r="B84" s="9"/>
      <c r="C84" s="9"/>
      <c r="D84" s="24"/>
      <c r="E84" s="24"/>
      <c r="F84" s="24"/>
      <c r="G84" s="24"/>
      <c r="H84" s="24"/>
    </row>
    <row r="85" spans="1:8" ht="54" customHeight="1" x14ac:dyDescent="0.7">
      <c r="A85" s="2"/>
      <c r="B85" s="1">
        <f>YEAR(DATE(Calendar6Year,Calendar6MonthOption+1,1))</f>
        <v>2027</v>
      </c>
      <c r="C85" s="27" t="str">
        <f>TEXT(DATE(Calendar6Year,Calendar6MonthOption+1,1),"mmmm")</f>
        <v>February</v>
      </c>
      <c r="D85" s="27"/>
      <c r="E85" s="27"/>
      <c r="F85" s="8"/>
      <c r="G85" s="8"/>
      <c r="H85" s="2"/>
    </row>
    <row r="86" spans="1:8" ht="14.25" customHeight="1" x14ac:dyDescent="0.3">
      <c r="A86" s="3"/>
      <c r="B86" s="6" t="str">
        <f>UPPER(TEXT(B87,"dddd"))</f>
        <v>SUNDAY</v>
      </c>
      <c r="C86" s="7" t="str">
        <f t="shared" ref="C86" si="26">UPPER(TEXT(C87,"dddd"))</f>
        <v>MONDAY</v>
      </c>
      <c r="D86" s="6" t="str">
        <f t="shared" ref="D86" si="27">UPPER(TEXT(D87,"dddd"))</f>
        <v>TUESDAY</v>
      </c>
      <c r="E86" s="7" t="str">
        <f t="shared" ref="E86" si="28">UPPER(TEXT(E87,"dddd"))</f>
        <v>WEDNESDAY</v>
      </c>
      <c r="F86" s="6" t="str">
        <f t="shared" ref="F86" si="29">UPPER(TEXT(F87,"dddd"))</f>
        <v>THURSDAY</v>
      </c>
      <c r="G86" s="7" t="str">
        <f t="shared" ref="G86" si="30">UPPER(TEXT(G87,"dddd"))</f>
        <v>FRIDAY</v>
      </c>
      <c r="H86" s="6" t="str">
        <f t="shared" ref="H86" si="31">UPPER(TEXT(H87,"dddd"))</f>
        <v>SATURDAY</v>
      </c>
    </row>
    <row r="87" spans="1:8" ht="16.5" customHeight="1" x14ac:dyDescent="0.3">
      <c r="B87" s="4">
        <f t="array" ref="B87:H87">Days+1+DATE(Calendar7Year,Calendar7MonthOption,1)-WEEKDAY(DATE(Calendar7Year,Calendar7MonthOption,1),WeekdayOption)</f>
        <v>46418</v>
      </c>
      <c r="C87" s="4">
        <v>46419</v>
      </c>
      <c r="D87" s="4">
        <v>46420</v>
      </c>
      <c r="E87" s="4">
        <v>46421</v>
      </c>
      <c r="F87" s="4">
        <v>46422</v>
      </c>
      <c r="G87" s="4">
        <v>46423</v>
      </c>
      <c r="H87" s="5">
        <v>46424</v>
      </c>
    </row>
    <row r="88" spans="1:8" ht="56.25" customHeight="1" x14ac:dyDescent="0.3">
      <c r="B88" s="9"/>
      <c r="C88" s="9"/>
      <c r="D88" s="9"/>
      <c r="E88" s="9"/>
      <c r="F88" s="9"/>
      <c r="G88" s="14" t="s">
        <v>4</v>
      </c>
      <c r="H88" s="10"/>
    </row>
    <row r="89" spans="1:8" ht="16.5" customHeight="1" x14ac:dyDescent="0.3">
      <c r="B89" s="4">
        <f t="array" ref="B89:H89">Days+8+DATE(Calendar7Year,Calendar7MonthOption,1)-WEEKDAY(DATE(Calendar7Year,Calendar7MonthOption,1),WeekdayOption)</f>
        <v>46425</v>
      </c>
      <c r="C89" s="4">
        <v>46426</v>
      </c>
      <c r="D89" s="4">
        <v>46427</v>
      </c>
      <c r="E89" s="4">
        <v>46428</v>
      </c>
      <c r="F89" s="4">
        <v>46429</v>
      </c>
      <c r="G89" s="4">
        <v>46430</v>
      </c>
      <c r="H89" s="5">
        <v>46431</v>
      </c>
    </row>
    <row r="90" spans="1:8" ht="56.25" customHeight="1" x14ac:dyDescent="0.3">
      <c r="B90" s="9"/>
      <c r="C90" s="9"/>
      <c r="D90" s="9"/>
      <c r="E90" s="9"/>
      <c r="F90" s="9"/>
      <c r="G90" s="9"/>
      <c r="H90" s="10"/>
    </row>
    <row r="91" spans="1:8" ht="16.5" customHeight="1" x14ac:dyDescent="0.3">
      <c r="B91" s="4">
        <f t="array" ref="B91:H91">Days+15+DATE(Calendar7Year,Calendar7MonthOption,1)-WEEKDAY(DATE(Calendar7Year,Calendar7MonthOption,1),WeekdayOption)</f>
        <v>46432</v>
      </c>
      <c r="C91" s="4">
        <v>46433</v>
      </c>
      <c r="D91" s="4">
        <v>46434</v>
      </c>
      <c r="E91" s="4">
        <v>46435</v>
      </c>
      <c r="F91" s="4">
        <v>46436</v>
      </c>
      <c r="G91" s="22">
        <v>46437</v>
      </c>
      <c r="H91" s="5">
        <v>46438</v>
      </c>
    </row>
    <row r="92" spans="1:8" ht="56.25" customHeight="1" x14ac:dyDescent="0.3">
      <c r="B92" s="9"/>
      <c r="C92" s="9"/>
      <c r="D92" s="9"/>
      <c r="E92" s="9"/>
      <c r="F92" s="9" t="s">
        <v>31</v>
      </c>
      <c r="G92" s="19" t="s">
        <v>32</v>
      </c>
      <c r="H92" s="10"/>
    </row>
    <row r="93" spans="1:8" ht="16.5" customHeight="1" x14ac:dyDescent="0.3">
      <c r="B93" s="4">
        <f t="array" ref="B93:H93">Days+22+DATE(Calendar7Year,Calendar7MonthOption,1)-WEEKDAY(DATE(Calendar7Year,Calendar7MonthOption,1),WeekdayOption)</f>
        <v>46439</v>
      </c>
      <c r="C93" s="4">
        <v>46440</v>
      </c>
      <c r="D93" s="4">
        <v>46441</v>
      </c>
      <c r="E93" s="4">
        <v>46442</v>
      </c>
      <c r="F93" s="4">
        <v>46443</v>
      </c>
      <c r="G93" s="4">
        <v>46444</v>
      </c>
      <c r="H93" s="5">
        <v>46445</v>
      </c>
    </row>
    <row r="94" spans="1:8" ht="56.25" customHeight="1" x14ac:dyDescent="0.3">
      <c r="B94" s="9"/>
      <c r="C94" s="9"/>
      <c r="D94" s="9"/>
      <c r="E94" s="23" t="s">
        <v>33</v>
      </c>
      <c r="F94" s="21" t="s">
        <v>27</v>
      </c>
      <c r="G94" s="13" t="s">
        <v>11</v>
      </c>
      <c r="H94" s="10"/>
    </row>
    <row r="95" spans="1:8" ht="16.5" customHeight="1" x14ac:dyDescent="0.3">
      <c r="B95" s="4">
        <f t="array" ref="B95:H95">Days+29+DATE(Calendar7Year,Calendar7MonthOption,1)-WEEKDAY(DATE(Calendar7Year,Calendar7MonthOption,1),WeekdayOption)</f>
        <v>46446</v>
      </c>
      <c r="C95" s="4">
        <v>46447</v>
      </c>
      <c r="D95" s="4">
        <v>46448</v>
      </c>
      <c r="E95" s="4">
        <v>46449</v>
      </c>
      <c r="F95" s="4">
        <v>46450</v>
      </c>
      <c r="G95" s="4">
        <v>46451</v>
      </c>
      <c r="H95" s="5">
        <v>46452</v>
      </c>
    </row>
    <row r="96" spans="1:8" ht="57" customHeight="1" x14ac:dyDescent="0.3">
      <c r="B96" s="9"/>
      <c r="C96" s="9"/>
      <c r="D96" s="9"/>
      <c r="E96" s="9"/>
      <c r="F96" s="9"/>
      <c r="G96" s="9"/>
      <c r="H96" s="11"/>
    </row>
    <row r="97" spans="1:8" ht="16.5" customHeight="1" x14ac:dyDescent="0.3">
      <c r="B97" s="4">
        <f t="array" ref="B97:C97">Days+36+DATE(Calendar7Year,Calendar7MonthOption,1)-WEEKDAY(DATE(Calendar7Year,Calendar7MonthOption,1),WeekdayOption)</f>
        <v>46453</v>
      </c>
      <c r="C97" s="4">
        <v>46454</v>
      </c>
      <c r="D97" s="25" t="s">
        <v>0</v>
      </c>
      <c r="E97" s="26"/>
      <c r="F97" s="26"/>
      <c r="G97" s="26"/>
      <c r="H97" s="26"/>
    </row>
    <row r="98" spans="1:8" ht="63.75" customHeight="1" x14ac:dyDescent="0.3">
      <c r="B98" s="9"/>
      <c r="C98" s="9"/>
      <c r="D98" s="24"/>
      <c r="E98" s="24"/>
      <c r="F98" s="24"/>
      <c r="G98" s="24"/>
      <c r="H98" s="24"/>
    </row>
    <row r="99" spans="1:8" ht="54" customHeight="1" x14ac:dyDescent="0.7">
      <c r="A99" s="2"/>
      <c r="B99" s="1">
        <f>YEAR(DATE(Calendar7Year,Calendar7MonthOption+1,1))</f>
        <v>2027</v>
      </c>
      <c r="C99" s="27" t="str">
        <f>TEXT(DATE(Calendar7Year,Calendar7MonthOption+1,1),"mmmm")</f>
        <v>March</v>
      </c>
      <c r="D99" s="27"/>
      <c r="E99" s="27"/>
      <c r="F99" s="8"/>
      <c r="G99" s="8"/>
      <c r="H99" s="2"/>
    </row>
    <row r="100" spans="1:8" ht="14.25" customHeight="1" x14ac:dyDescent="0.3">
      <c r="A100" s="3"/>
      <c r="B100" s="6" t="str">
        <f>UPPER(TEXT(B101,"dddd"))</f>
        <v>SUNDAY</v>
      </c>
      <c r="C100" s="7" t="str">
        <f t="shared" ref="C100" si="32">UPPER(TEXT(C101,"dddd"))</f>
        <v>MONDAY</v>
      </c>
      <c r="D100" s="6" t="str">
        <f t="shared" ref="D100" si="33">UPPER(TEXT(D101,"dddd"))</f>
        <v>TUESDAY</v>
      </c>
      <c r="E100" s="7" t="str">
        <f t="shared" ref="E100" si="34">UPPER(TEXT(E101,"dddd"))</f>
        <v>WEDNESDAY</v>
      </c>
      <c r="F100" s="6" t="str">
        <f t="shared" ref="F100" si="35">UPPER(TEXT(F101,"dddd"))</f>
        <v>THURSDAY</v>
      </c>
      <c r="G100" s="7" t="str">
        <f t="shared" ref="G100" si="36">UPPER(TEXT(G101,"dddd"))</f>
        <v>FRIDAY</v>
      </c>
      <c r="H100" s="6" t="str">
        <f t="shared" ref="H100" si="37">UPPER(TEXT(H101,"dddd"))</f>
        <v>SATURDAY</v>
      </c>
    </row>
    <row r="101" spans="1:8" ht="16.5" customHeight="1" x14ac:dyDescent="0.3">
      <c r="B101" s="4">
        <f t="array" ref="B101:H101">Days+1+DATE(Calendar8Year,Calendar8MonthOption,1)-WEEKDAY(DATE(Calendar8Year,Calendar8MonthOption,1),WeekdayOption)</f>
        <v>46446</v>
      </c>
      <c r="C101" s="4">
        <v>46447</v>
      </c>
      <c r="D101" s="4">
        <v>46448</v>
      </c>
      <c r="E101" s="4">
        <v>46449</v>
      </c>
      <c r="F101" s="4">
        <v>46450</v>
      </c>
      <c r="G101" s="4">
        <v>46451</v>
      </c>
      <c r="H101" s="5">
        <v>46452</v>
      </c>
    </row>
    <row r="102" spans="1:8" ht="56.25" customHeight="1" x14ac:dyDescent="0.3">
      <c r="B102" s="9"/>
      <c r="C102" s="9"/>
      <c r="D102" s="9"/>
      <c r="E102" s="9"/>
      <c r="F102" s="9"/>
      <c r="G102" s="9"/>
      <c r="H102" s="10"/>
    </row>
    <row r="103" spans="1:8" ht="16.5" customHeight="1" x14ac:dyDescent="0.3">
      <c r="B103" s="4">
        <f t="array" ref="B103:H103">Days+8+DATE(Calendar8Year,Calendar8MonthOption,1)-WEEKDAY(DATE(Calendar8Year,Calendar8MonthOption,1),WeekdayOption)</f>
        <v>46453</v>
      </c>
      <c r="C103" s="4">
        <v>46454</v>
      </c>
      <c r="D103" s="4">
        <v>46455</v>
      </c>
      <c r="E103" s="4">
        <v>46456</v>
      </c>
      <c r="F103" s="4">
        <v>46457</v>
      </c>
      <c r="G103" s="4">
        <v>46458</v>
      </c>
      <c r="H103" s="5">
        <v>46459</v>
      </c>
    </row>
    <row r="104" spans="1:8" ht="56.25" customHeight="1" x14ac:dyDescent="0.3">
      <c r="B104" s="9"/>
      <c r="C104" s="17" t="s">
        <v>12</v>
      </c>
      <c r="D104" s="17" t="s">
        <v>12</v>
      </c>
      <c r="E104" s="17" t="s">
        <v>12</v>
      </c>
      <c r="F104" s="17" t="s">
        <v>12</v>
      </c>
      <c r="G104" s="17" t="s">
        <v>12</v>
      </c>
      <c r="H104" s="10"/>
    </row>
    <row r="105" spans="1:8" ht="16.5" customHeight="1" x14ac:dyDescent="0.3">
      <c r="B105" s="4">
        <f t="array" ref="B105:H105">Days+15+DATE(Calendar8Year,Calendar8MonthOption,1)-WEEKDAY(DATE(Calendar8Year,Calendar8MonthOption,1),WeekdayOption)</f>
        <v>46460</v>
      </c>
      <c r="C105" s="4">
        <v>46461</v>
      </c>
      <c r="D105" s="4">
        <v>46462</v>
      </c>
      <c r="E105" s="4">
        <v>46463</v>
      </c>
      <c r="F105" s="4">
        <v>46464</v>
      </c>
      <c r="G105" s="4">
        <v>46465</v>
      </c>
      <c r="H105" s="5">
        <v>46466</v>
      </c>
    </row>
    <row r="106" spans="1:8" ht="56.25" customHeight="1" x14ac:dyDescent="0.3">
      <c r="B106" s="9"/>
      <c r="C106" s="17" t="s">
        <v>12</v>
      </c>
      <c r="D106" s="17" t="s">
        <v>12</v>
      </c>
      <c r="E106" s="17" t="s">
        <v>12</v>
      </c>
      <c r="F106" s="17" t="s">
        <v>12</v>
      </c>
      <c r="G106" s="17" t="s">
        <v>12</v>
      </c>
      <c r="H106" s="10"/>
    </row>
    <row r="107" spans="1:8" ht="16.5" customHeight="1" x14ac:dyDescent="0.3">
      <c r="B107" s="4">
        <f t="array" ref="B107:H107">Days+22+DATE(Calendar8Year,Calendar8MonthOption,1)-WEEKDAY(DATE(Calendar8Year,Calendar8MonthOption,1),WeekdayOption)</f>
        <v>46467</v>
      </c>
      <c r="C107" s="4">
        <v>46468</v>
      </c>
      <c r="D107" s="4">
        <v>46469</v>
      </c>
      <c r="E107" s="4">
        <v>46470</v>
      </c>
      <c r="F107" s="4">
        <v>46471</v>
      </c>
      <c r="G107" s="4">
        <v>46472</v>
      </c>
      <c r="H107" s="5">
        <v>46473</v>
      </c>
    </row>
    <row r="108" spans="1:8" ht="56.25" customHeight="1" x14ac:dyDescent="0.3">
      <c r="B108" s="9"/>
      <c r="C108" s="9"/>
      <c r="D108" s="9"/>
      <c r="E108" s="9"/>
      <c r="F108" s="21" t="s">
        <v>27</v>
      </c>
      <c r="G108" s="13" t="s">
        <v>13</v>
      </c>
      <c r="H108" s="10"/>
    </row>
    <row r="109" spans="1:8" ht="16.5" customHeight="1" x14ac:dyDescent="0.3">
      <c r="B109" s="4">
        <f t="array" ref="B109:H109">Days+29+DATE(Calendar8Year,Calendar8MonthOption,1)-WEEKDAY(DATE(Calendar8Year,Calendar8MonthOption,1),WeekdayOption)</f>
        <v>46474</v>
      </c>
      <c r="C109" s="4">
        <v>46475</v>
      </c>
      <c r="D109" s="4">
        <v>46476</v>
      </c>
      <c r="E109" s="4">
        <v>46477</v>
      </c>
      <c r="F109" s="4">
        <v>46478</v>
      </c>
      <c r="G109" s="4">
        <v>46479</v>
      </c>
      <c r="H109" s="5">
        <v>46480</v>
      </c>
    </row>
    <row r="110" spans="1:8" ht="57" customHeight="1" x14ac:dyDescent="0.3">
      <c r="B110" s="9"/>
      <c r="C110" s="13" t="s">
        <v>14</v>
      </c>
      <c r="D110" s="9"/>
      <c r="E110" s="9"/>
      <c r="F110" s="9"/>
      <c r="G110" s="9"/>
      <c r="H110" s="11"/>
    </row>
    <row r="111" spans="1:8" ht="16.5" customHeight="1" x14ac:dyDescent="0.3">
      <c r="B111" s="4">
        <f t="array" ref="B111:C111">Days+36+DATE(Calendar8Year,Calendar8MonthOption,1)-WEEKDAY(DATE(Calendar8Year,Calendar8MonthOption,1),WeekdayOption)</f>
        <v>46481</v>
      </c>
      <c r="C111" s="4">
        <v>46482</v>
      </c>
      <c r="D111" s="25" t="s">
        <v>0</v>
      </c>
      <c r="E111" s="26"/>
      <c r="F111" s="26"/>
      <c r="G111" s="26"/>
      <c r="H111" s="26"/>
    </row>
    <row r="112" spans="1:8" ht="63.75" customHeight="1" x14ac:dyDescent="0.3">
      <c r="B112" s="9"/>
      <c r="C112" s="9"/>
      <c r="D112" s="24"/>
      <c r="E112" s="24"/>
      <c r="F112" s="24"/>
      <c r="G112" s="24"/>
      <c r="H112" s="24"/>
    </row>
    <row r="113" spans="1:8" ht="54" customHeight="1" x14ac:dyDescent="0.7">
      <c r="A113" s="2"/>
      <c r="B113" s="1">
        <f>YEAR(DATE(Calendar8Year,Calendar8MonthOption+1,1))</f>
        <v>2027</v>
      </c>
      <c r="C113" s="27" t="str">
        <f>TEXT(DATE(Calendar8Year,Calendar8MonthOption+1,1),"mmmm")</f>
        <v>April</v>
      </c>
      <c r="D113" s="27"/>
      <c r="E113" s="27"/>
      <c r="F113" s="8"/>
      <c r="G113" s="8"/>
      <c r="H113" s="2"/>
    </row>
    <row r="114" spans="1:8" ht="14.25" customHeight="1" x14ac:dyDescent="0.3">
      <c r="A114" s="3"/>
      <c r="B114" s="6" t="str">
        <f>UPPER(TEXT(B115,"dddd"))</f>
        <v>SUNDAY</v>
      </c>
      <c r="C114" s="7" t="str">
        <f t="shared" ref="C114" si="38">UPPER(TEXT(C115,"dddd"))</f>
        <v>MONDAY</v>
      </c>
      <c r="D114" s="6" t="str">
        <f t="shared" ref="D114" si="39">UPPER(TEXT(D115,"dddd"))</f>
        <v>TUESDAY</v>
      </c>
      <c r="E114" s="7" t="str">
        <f t="shared" ref="E114" si="40">UPPER(TEXT(E115,"dddd"))</f>
        <v>WEDNESDAY</v>
      </c>
      <c r="F114" s="6" t="str">
        <f t="shared" ref="F114" si="41">UPPER(TEXT(F115,"dddd"))</f>
        <v>THURSDAY</v>
      </c>
      <c r="G114" s="7" t="str">
        <f t="shared" ref="G114" si="42">UPPER(TEXT(G115,"dddd"))</f>
        <v>FRIDAY</v>
      </c>
      <c r="H114" s="6" t="str">
        <f t="shared" ref="H114" si="43">UPPER(TEXT(H115,"dddd"))</f>
        <v>SATURDAY</v>
      </c>
    </row>
    <row r="115" spans="1:8" ht="16.5" customHeight="1" x14ac:dyDescent="0.3">
      <c r="B115" s="4">
        <f t="array" ref="B115:H115">Days+1+DATE(Calendar9Year,Calendar9MonthOption,1)-WEEKDAY(DATE(Calendar9Year,Calendar9MonthOption,1),WeekdayOption)</f>
        <v>46474</v>
      </c>
      <c r="C115" s="4">
        <v>46475</v>
      </c>
      <c r="D115" s="4">
        <v>46476</v>
      </c>
      <c r="E115" s="4">
        <v>46477</v>
      </c>
      <c r="F115" s="4">
        <v>46478</v>
      </c>
      <c r="G115" s="4">
        <v>46479</v>
      </c>
      <c r="H115" s="5">
        <v>46480</v>
      </c>
    </row>
    <row r="116" spans="1:8" ht="56.25" customHeight="1" x14ac:dyDescent="0.3">
      <c r="B116" s="9"/>
      <c r="C116" s="9"/>
      <c r="D116" s="9"/>
      <c r="E116" s="9"/>
      <c r="F116" s="9"/>
      <c r="G116" s="9"/>
      <c r="H116" s="10"/>
    </row>
    <row r="117" spans="1:8" ht="16.5" customHeight="1" x14ac:dyDescent="0.3">
      <c r="B117" s="4">
        <f t="array" ref="B117:H117">Days+8+DATE(Calendar9Year,Calendar9MonthOption,1)-WEEKDAY(DATE(Calendar9Year,Calendar9MonthOption,1),WeekdayOption)</f>
        <v>46481</v>
      </c>
      <c r="C117" s="4">
        <v>46482</v>
      </c>
      <c r="D117" s="4">
        <v>46483</v>
      </c>
      <c r="E117" s="4">
        <v>46484</v>
      </c>
      <c r="F117" s="4">
        <v>46485</v>
      </c>
      <c r="G117" s="4">
        <v>46486</v>
      </c>
      <c r="H117" s="5">
        <v>46487</v>
      </c>
    </row>
    <row r="118" spans="1:8" ht="56.25" customHeight="1" x14ac:dyDescent="0.3">
      <c r="B118" s="9"/>
      <c r="C118" s="9"/>
      <c r="D118" s="9"/>
      <c r="E118" s="9" t="s">
        <v>34</v>
      </c>
      <c r="F118" s="9"/>
      <c r="G118" s="9"/>
      <c r="H118" s="10"/>
    </row>
    <row r="119" spans="1:8" ht="16.5" customHeight="1" x14ac:dyDescent="0.3">
      <c r="B119" s="4">
        <f t="array" ref="B119:H119">Days+15+DATE(Calendar9Year,Calendar9MonthOption,1)-WEEKDAY(DATE(Calendar9Year,Calendar9MonthOption,1),WeekdayOption)</f>
        <v>46488</v>
      </c>
      <c r="C119" s="4">
        <v>46489</v>
      </c>
      <c r="D119" s="4">
        <v>46490</v>
      </c>
      <c r="E119" s="4">
        <v>46491</v>
      </c>
      <c r="F119" s="4">
        <v>46492</v>
      </c>
      <c r="G119" s="4">
        <v>46493</v>
      </c>
      <c r="H119" s="5">
        <v>46494</v>
      </c>
    </row>
    <row r="120" spans="1:8" ht="56.25" customHeight="1" x14ac:dyDescent="0.3">
      <c r="B120" s="9"/>
      <c r="C120" s="9"/>
      <c r="D120" s="9"/>
      <c r="E120" s="9"/>
      <c r="F120" s="9"/>
      <c r="G120" s="9"/>
      <c r="H120" s="10"/>
    </row>
    <row r="121" spans="1:8" ht="16.5" customHeight="1" x14ac:dyDescent="0.3">
      <c r="B121" s="4">
        <f t="array" ref="B121:H121">Days+22+DATE(Calendar9Year,Calendar9MonthOption,1)-WEEKDAY(DATE(Calendar9Year,Calendar9MonthOption,1),WeekdayOption)</f>
        <v>46495</v>
      </c>
      <c r="C121" s="4">
        <v>46496</v>
      </c>
      <c r="D121" s="4">
        <v>46497</v>
      </c>
      <c r="E121" s="4">
        <v>46498</v>
      </c>
      <c r="F121" s="4">
        <v>46499</v>
      </c>
      <c r="G121" s="4">
        <v>46500</v>
      </c>
      <c r="H121" s="5">
        <v>46501</v>
      </c>
    </row>
    <row r="122" spans="1:8" ht="56.25" customHeight="1" x14ac:dyDescent="0.3">
      <c r="B122" s="9"/>
      <c r="C122" s="9"/>
      <c r="D122" s="9"/>
      <c r="E122" s="9"/>
      <c r="F122" s="9"/>
      <c r="G122" s="9"/>
      <c r="H122" s="10"/>
    </row>
    <row r="123" spans="1:8" ht="16.5" customHeight="1" x14ac:dyDescent="0.3">
      <c r="B123" s="4">
        <f t="array" ref="B123:H123">Days+29+DATE(Calendar9Year,Calendar9MonthOption,1)-WEEKDAY(DATE(Calendar9Year,Calendar9MonthOption,1),WeekdayOption)</f>
        <v>46502</v>
      </c>
      <c r="C123" s="4">
        <v>46503</v>
      </c>
      <c r="D123" s="4">
        <v>46504</v>
      </c>
      <c r="E123" s="4">
        <v>46505</v>
      </c>
      <c r="F123" s="4">
        <v>46506</v>
      </c>
      <c r="G123" s="4">
        <v>46507</v>
      </c>
      <c r="H123" s="5">
        <v>46508</v>
      </c>
    </row>
    <row r="124" spans="1:8" ht="57" customHeight="1" x14ac:dyDescent="0.3">
      <c r="B124" s="9"/>
      <c r="C124" s="9"/>
      <c r="D124" s="9"/>
      <c r="E124" s="9"/>
      <c r="F124" s="9"/>
      <c r="G124" s="21" t="s">
        <v>27</v>
      </c>
      <c r="H124" s="11"/>
    </row>
    <row r="125" spans="1:8" ht="16.5" customHeight="1" x14ac:dyDescent="0.3">
      <c r="B125" s="4">
        <f t="array" ref="B125:C125">Days+36+DATE(Calendar9Year,Calendar9MonthOption,1)-WEEKDAY(DATE(Calendar9Year,Calendar9MonthOption,1),WeekdayOption)</f>
        <v>46509</v>
      </c>
      <c r="C125" s="4">
        <v>46510</v>
      </c>
      <c r="D125" s="25" t="s">
        <v>0</v>
      </c>
      <c r="E125" s="26"/>
      <c r="F125" s="26"/>
      <c r="G125" s="26"/>
      <c r="H125" s="26"/>
    </row>
    <row r="126" spans="1:8" ht="63.75" customHeight="1" x14ac:dyDescent="0.3">
      <c r="B126" s="9"/>
      <c r="C126" s="9"/>
      <c r="D126" s="24"/>
      <c r="E126" s="24"/>
      <c r="F126" s="24"/>
      <c r="G126" s="24"/>
      <c r="H126" s="24"/>
    </row>
    <row r="127" spans="1:8" ht="54" customHeight="1" x14ac:dyDescent="0.7">
      <c r="A127" s="2"/>
      <c r="B127" s="1">
        <f>YEAR(DATE(Calendar9Year,Calendar9MonthOption+1,1))</f>
        <v>2027</v>
      </c>
      <c r="C127" s="27" t="str">
        <f>TEXT(DATE(Calendar9Year,Calendar9MonthOption+1,1),"mmmm")</f>
        <v>May</v>
      </c>
      <c r="D127" s="27"/>
      <c r="E127" s="27"/>
      <c r="F127" s="8"/>
      <c r="G127" s="8"/>
      <c r="H127" s="2"/>
    </row>
    <row r="128" spans="1:8" ht="14.25" customHeight="1" x14ac:dyDescent="0.3">
      <c r="A128" s="3"/>
      <c r="B128" s="6" t="str">
        <f>UPPER(TEXT(B129,"dddd"))</f>
        <v>SUNDAY</v>
      </c>
      <c r="C128" s="7" t="str">
        <f t="shared" ref="C128:H128" si="44">UPPER(TEXT(C129,"dddd"))</f>
        <v>MONDAY</v>
      </c>
      <c r="D128" s="6" t="str">
        <f t="shared" si="44"/>
        <v>TUESDAY</v>
      </c>
      <c r="E128" s="7" t="str">
        <f t="shared" si="44"/>
        <v>WEDNESDAY</v>
      </c>
      <c r="F128" s="6" t="str">
        <f t="shared" si="44"/>
        <v>THURSDAY</v>
      </c>
      <c r="G128" s="7" t="str">
        <f t="shared" si="44"/>
        <v>FRIDAY</v>
      </c>
      <c r="H128" s="6" t="str">
        <f t="shared" si="44"/>
        <v>SATURDAY</v>
      </c>
    </row>
    <row r="129" spans="2:8" ht="16.5" customHeight="1" x14ac:dyDescent="0.3">
      <c r="B129" s="4">
        <f t="array" ref="B129:H129">Days+1+DATE(Calendar10Year,Calendar10MonthOption,1)-WEEKDAY(DATE(Calendar10Year,Calendar10MonthOption,1),WeekdayOption)</f>
        <v>46502</v>
      </c>
      <c r="C129" s="4">
        <v>46503</v>
      </c>
      <c r="D129" s="4">
        <v>46504</v>
      </c>
      <c r="E129" s="4">
        <v>46505</v>
      </c>
      <c r="F129" s="4">
        <v>46506</v>
      </c>
      <c r="G129" s="4">
        <v>46507</v>
      </c>
      <c r="H129" s="5">
        <v>46508</v>
      </c>
    </row>
    <row r="130" spans="2:8" ht="56.25" customHeight="1" x14ac:dyDescent="0.3">
      <c r="B130" s="9"/>
      <c r="C130" s="9"/>
      <c r="D130" s="9"/>
      <c r="E130" s="9"/>
      <c r="F130" s="9"/>
      <c r="G130" s="9"/>
      <c r="H130" s="10"/>
    </row>
    <row r="131" spans="2:8" ht="16.5" customHeight="1" x14ac:dyDescent="0.3">
      <c r="B131" s="4">
        <f t="array" ref="B131:H131">Days+8+DATE(Calendar10Year,Calendar10MonthOption,1)-WEEKDAY(DATE(Calendar10Year,Calendar10MonthOption,1),WeekdayOption)</f>
        <v>46509</v>
      </c>
      <c r="C131" s="4">
        <v>46510</v>
      </c>
      <c r="D131" s="4">
        <v>46511</v>
      </c>
      <c r="E131" s="4">
        <v>46512</v>
      </c>
      <c r="F131" s="4">
        <v>46513</v>
      </c>
      <c r="G131" s="4">
        <v>46514</v>
      </c>
      <c r="H131" s="5">
        <v>46515</v>
      </c>
    </row>
    <row r="132" spans="2:8" ht="56.25" customHeight="1" x14ac:dyDescent="0.3">
      <c r="B132" s="9"/>
      <c r="C132" s="15" t="s">
        <v>8</v>
      </c>
      <c r="D132" s="9"/>
      <c r="E132" s="9"/>
      <c r="F132" s="9"/>
      <c r="G132" s="9"/>
      <c r="H132" s="10"/>
    </row>
    <row r="133" spans="2:8" ht="16.5" customHeight="1" x14ac:dyDescent="0.3">
      <c r="B133" s="4">
        <f t="array" ref="B133:H133">Days+15+DATE(Calendar10Year,Calendar10MonthOption,1)-WEEKDAY(DATE(Calendar10Year,Calendar10MonthOption,1),WeekdayOption)</f>
        <v>46516</v>
      </c>
      <c r="C133" s="4">
        <v>46517</v>
      </c>
      <c r="D133" s="4">
        <v>46518</v>
      </c>
      <c r="E133" s="4">
        <v>46519</v>
      </c>
      <c r="F133" s="4">
        <v>46520</v>
      </c>
      <c r="G133" s="4">
        <v>46521</v>
      </c>
      <c r="H133" s="5">
        <v>46522</v>
      </c>
    </row>
    <row r="134" spans="2:8" ht="56.25" customHeight="1" x14ac:dyDescent="0.3">
      <c r="B134" s="9"/>
      <c r="C134" s="9"/>
      <c r="D134" s="9"/>
      <c r="E134" s="9"/>
      <c r="F134" s="9"/>
      <c r="G134" s="9"/>
      <c r="H134" s="10"/>
    </row>
    <row r="135" spans="2:8" ht="16.5" customHeight="1" x14ac:dyDescent="0.3">
      <c r="B135" s="4">
        <f t="array" ref="B135:H135">Days+22+DATE(Calendar10Year,Calendar10MonthOption,1)-WEEKDAY(DATE(Calendar10Year,Calendar10MonthOption,1),WeekdayOption)</f>
        <v>46523</v>
      </c>
      <c r="C135" s="4">
        <v>46524</v>
      </c>
      <c r="D135" s="4">
        <v>46525</v>
      </c>
      <c r="E135" s="4">
        <v>46526</v>
      </c>
      <c r="F135" s="4">
        <v>46527</v>
      </c>
      <c r="G135" s="4">
        <v>46528</v>
      </c>
      <c r="H135" s="5">
        <v>46529</v>
      </c>
    </row>
    <row r="136" spans="2:8" ht="56.25" customHeight="1" x14ac:dyDescent="0.3">
      <c r="B136" s="9"/>
      <c r="C136" s="9"/>
      <c r="D136" s="9"/>
      <c r="E136" s="9"/>
      <c r="F136" s="9"/>
      <c r="G136" s="9"/>
      <c r="H136" s="10"/>
    </row>
    <row r="137" spans="2:8" ht="16.5" customHeight="1" x14ac:dyDescent="0.3">
      <c r="B137" s="4">
        <f t="array" ref="B137:H137">Days+29+DATE(Calendar10Year,Calendar10MonthOption,1)-WEEKDAY(DATE(Calendar10Year,Calendar10MonthOption,1),WeekdayOption)</f>
        <v>46530</v>
      </c>
      <c r="C137" s="4">
        <v>46531</v>
      </c>
      <c r="D137" s="4">
        <v>46532</v>
      </c>
      <c r="E137" s="4">
        <v>46533</v>
      </c>
      <c r="F137" s="4">
        <v>46534</v>
      </c>
      <c r="G137" s="4">
        <v>46535</v>
      </c>
      <c r="H137" s="5">
        <v>46536</v>
      </c>
    </row>
    <row r="138" spans="2:8" ht="57" customHeight="1" x14ac:dyDescent="0.3">
      <c r="B138" s="9"/>
      <c r="C138" s="13" t="s">
        <v>15</v>
      </c>
      <c r="D138" s="9"/>
      <c r="E138" s="9"/>
      <c r="F138" s="9"/>
      <c r="G138" s="9"/>
      <c r="H138" s="11"/>
    </row>
    <row r="139" spans="2:8" ht="16.5" customHeight="1" x14ac:dyDescent="0.3">
      <c r="B139" s="4">
        <f t="array" ref="B139:C139">Days+36+DATE(Calendar10Year,Calendar10MonthOption,1)-WEEKDAY(DATE(Calendar10Year,Calendar10MonthOption,1),WeekdayOption)</f>
        <v>46537</v>
      </c>
      <c r="C139" s="4">
        <v>46538</v>
      </c>
      <c r="D139" s="25" t="s">
        <v>0</v>
      </c>
      <c r="E139" s="26"/>
      <c r="F139" s="26"/>
      <c r="G139" s="26"/>
      <c r="H139" s="26"/>
    </row>
    <row r="140" spans="2:8" ht="63.75" customHeight="1" x14ac:dyDescent="0.3">
      <c r="B140" s="9"/>
      <c r="C140" s="9"/>
      <c r="D140" s="24"/>
      <c r="E140" s="24"/>
      <c r="F140" s="24"/>
      <c r="G140" s="24"/>
      <c r="H140" s="24"/>
    </row>
    <row r="141" spans="2:8" ht="54" customHeight="1" x14ac:dyDescent="0.7">
      <c r="B141" s="1">
        <f>YEAR(DATE(Calendar10Year,Calendar10MonthOption+1,1))</f>
        <v>2027</v>
      </c>
      <c r="C141" s="27" t="str">
        <f>TEXT(DATE(Calendar10Year,Calendar10MonthOption+1,1),"mmmm")</f>
        <v>June</v>
      </c>
      <c r="D141" s="27"/>
      <c r="E141" s="27"/>
      <c r="F141" s="8"/>
      <c r="G141" s="8"/>
      <c r="H141" s="2"/>
    </row>
    <row r="142" spans="2:8" ht="14.25" customHeight="1" x14ac:dyDescent="0.3">
      <c r="B142" s="6" t="str">
        <f>UPPER(TEXT(B143,"dddd"))</f>
        <v>SUNDAY</v>
      </c>
      <c r="C142" s="7" t="str">
        <f t="shared" ref="C142:H142" si="45">UPPER(TEXT(C143,"dddd"))</f>
        <v>MONDAY</v>
      </c>
      <c r="D142" s="6" t="str">
        <f t="shared" si="45"/>
        <v>TUESDAY</v>
      </c>
      <c r="E142" s="7" t="str">
        <f t="shared" si="45"/>
        <v>WEDNESDAY</v>
      </c>
      <c r="F142" s="6" t="str">
        <f t="shared" si="45"/>
        <v>THURSDAY</v>
      </c>
      <c r="G142" s="7" t="str">
        <f t="shared" si="45"/>
        <v>FRIDAY</v>
      </c>
      <c r="H142" s="6" t="str">
        <f t="shared" si="45"/>
        <v>SATURDAY</v>
      </c>
    </row>
    <row r="143" spans="2:8" ht="16.5" customHeight="1" x14ac:dyDescent="0.3">
      <c r="B143" s="4">
        <f t="array" ref="B143:H143">Days+1+DATE(Calendar11Year,Calendar11MonthOption,1)-WEEKDAY(DATE(Calendar11Year,Calendar11MonthOption,1),WeekdayOption)</f>
        <v>46537</v>
      </c>
      <c r="C143" s="4">
        <v>46538</v>
      </c>
      <c r="D143" s="4">
        <v>46539</v>
      </c>
      <c r="E143" s="4">
        <v>46540</v>
      </c>
      <c r="F143" s="4">
        <v>46541</v>
      </c>
      <c r="G143" s="4">
        <v>46542</v>
      </c>
      <c r="H143" s="5">
        <v>46543</v>
      </c>
    </row>
    <row r="144" spans="2:8" ht="56.25" customHeight="1" x14ac:dyDescent="0.3">
      <c r="B144" s="9"/>
      <c r="C144" s="9"/>
      <c r="D144" s="9"/>
      <c r="E144" s="9"/>
      <c r="F144" s="9"/>
      <c r="G144" s="16" t="s">
        <v>18</v>
      </c>
      <c r="H144" s="10"/>
    </row>
    <row r="145" spans="2:8" ht="16.5" customHeight="1" x14ac:dyDescent="0.3">
      <c r="B145" s="4">
        <f t="array" ref="B145:H145">Days+8+DATE(Calendar11Year,Calendar11MonthOption,1)-WEEKDAY(DATE(Calendar11Year,Calendar11MonthOption,1),WeekdayOption)</f>
        <v>46544</v>
      </c>
      <c r="C145" s="4">
        <v>46545</v>
      </c>
      <c r="D145" s="4">
        <v>46546</v>
      </c>
      <c r="E145" s="4">
        <v>46547</v>
      </c>
      <c r="F145" s="4">
        <v>46548</v>
      </c>
      <c r="G145" s="4">
        <v>46549</v>
      </c>
      <c r="H145" s="5">
        <v>46550</v>
      </c>
    </row>
    <row r="146" spans="2:8" ht="56.25" customHeight="1" x14ac:dyDescent="0.3">
      <c r="B146" s="9"/>
      <c r="C146" s="9"/>
      <c r="D146" s="9"/>
      <c r="E146" s="9"/>
      <c r="F146" s="9"/>
      <c r="G146" s="16" t="s">
        <v>16</v>
      </c>
      <c r="H146" s="10"/>
    </row>
    <row r="147" spans="2:8" ht="16.5" customHeight="1" x14ac:dyDescent="0.3">
      <c r="B147" s="4">
        <f t="array" ref="B147:H147">Days+15+DATE(Calendar11Year,Calendar11MonthOption,1)-WEEKDAY(DATE(Calendar11Year,Calendar11MonthOption,1),WeekdayOption)</f>
        <v>46551</v>
      </c>
      <c r="C147" s="4">
        <v>46552</v>
      </c>
      <c r="D147" s="4">
        <v>46553</v>
      </c>
      <c r="E147" s="4">
        <v>46554</v>
      </c>
      <c r="F147" s="4">
        <v>46555</v>
      </c>
      <c r="G147" s="4">
        <v>46556</v>
      </c>
      <c r="H147" s="5">
        <v>46557</v>
      </c>
    </row>
    <row r="148" spans="2:8" ht="56.25" customHeight="1" x14ac:dyDescent="0.3">
      <c r="B148" s="9"/>
      <c r="C148" s="9"/>
      <c r="D148" s="9"/>
      <c r="E148" s="9"/>
      <c r="F148" s="9"/>
      <c r="G148" s="9"/>
      <c r="H148" s="10"/>
    </row>
    <row r="149" spans="2:8" ht="16.5" customHeight="1" x14ac:dyDescent="0.3">
      <c r="B149" s="4">
        <f t="array" ref="B149:H149">Days+22+DATE(Calendar11Year,Calendar11MonthOption,1)-WEEKDAY(DATE(Calendar11Year,Calendar11MonthOption,1),WeekdayOption)</f>
        <v>46558</v>
      </c>
      <c r="C149" s="4">
        <v>46559</v>
      </c>
      <c r="D149" s="4">
        <v>46560</v>
      </c>
      <c r="E149" s="4">
        <v>46561</v>
      </c>
      <c r="F149" s="4">
        <v>46562</v>
      </c>
      <c r="G149" s="4">
        <v>46563</v>
      </c>
      <c r="H149" s="5">
        <v>46564</v>
      </c>
    </row>
    <row r="150" spans="2:8" ht="56.25" customHeight="1" x14ac:dyDescent="0.3">
      <c r="B150" s="9"/>
      <c r="C150" s="13" t="s">
        <v>17</v>
      </c>
      <c r="D150" s="9"/>
      <c r="E150" s="9"/>
      <c r="F150" s="9"/>
      <c r="G150" s="9"/>
      <c r="H150" s="10"/>
    </row>
    <row r="151" spans="2:8" ht="16.5" customHeight="1" x14ac:dyDescent="0.3">
      <c r="B151" s="4">
        <f t="array" ref="B151:H151">Days+29+DATE(Calendar11Year,Calendar11MonthOption,1)-WEEKDAY(DATE(Calendar11Year,Calendar11MonthOption,1),WeekdayOption)</f>
        <v>46565</v>
      </c>
      <c r="C151" s="4">
        <v>46566</v>
      </c>
      <c r="D151" s="4">
        <v>46567</v>
      </c>
      <c r="E151" s="4">
        <v>46568</v>
      </c>
      <c r="F151" s="4">
        <v>46569</v>
      </c>
      <c r="G151" s="4">
        <v>46570</v>
      </c>
      <c r="H151" s="5">
        <v>46571</v>
      </c>
    </row>
    <row r="152" spans="2:8" ht="57" customHeight="1" x14ac:dyDescent="0.3">
      <c r="B152" s="9"/>
      <c r="C152" s="9"/>
      <c r="D152" s="9"/>
      <c r="E152" s="9"/>
      <c r="F152" s="9"/>
      <c r="G152" s="9"/>
      <c r="H152" s="11"/>
    </row>
    <row r="153" spans="2:8" ht="16.5" customHeight="1" x14ac:dyDescent="0.3">
      <c r="B153" s="4">
        <f t="array" ref="B153:C153">Days+36+DATE(Calendar11Year,Calendar11MonthOption,1)-WEEKDAY(DATE(Calendar11Year,Calendar11MonthOption,1),WeekdayOption)</f>
        <v>46572</v>
      </c>
      <c r="C153" s="4">
        <v>46573</v>
      </c>
      <c r="D153" s="25" t="s">
        <v>0</v>
      </c>
      <c r="E153" s="26"/>
      <c r="F153" s="26"/>
      <c r="G153" s="26"/>
      <c r="H153" s="26"/>
    </row>
    <row r="154" spans="2:8" ht="63.75" customHeight="1" x14ac:dyDescent="0.3">
      <c r="B154" s="9"/>
      <c r="C154" s="9"/>
      <c r="D154" s="24"/>
      <c r="E154" s="24"/>
      <c r="F154" s="24"/>
      <c r="G154" s="24"/>
      <c r="H154" s="24"/>
    </row>
    <row r="155" spans="2:8" ht="54" customHeight="1" x14ac:dyDescent="0.7">
      <c r="B155" s="1">
        <f>YEAR(DATE(Calendar11Year,Calendar11MonthOption+1,1))</f>
        <v>2027</v>
      </c>
      <c r="C155" s="27" t="str">
        <f>TEXT(DATE(Calendar11Year,Calendar11MonthOption+1,1),"mmmm")</f>
        <v>July</v>
      </c>
      <c r="D155" s="27"/>
      <c r="E155" s="27"/>
      <c r="F155" s="8"/>
      <c r="G155" s="8"/>
      <c r="H155" s="2"/>
    </row>
    <row r="156" spans="2:8" ht="14.25" customHeight="1" x14ac:dyDescent="0.3">
      <c r="B156" s="6" t="str">
        <f>UPPER(TEXT(B157,"dddd"))</f>
        <v>SUNDAY</v>
      </c>
      <c r="C156" s="7" t="str">
        <f t="shared" ref="C156:H156" si="46">UPPER(TEXT(C157,"dddd"))</f>
        <v>MONDAY</v>
      </c>
      <c r="D156" s="6" t="str">
        <f t="shared" si="46"/>
        <v>TUESDAY</v>
      </c>
      <c r="E156" s="7" t="str">
        <f t="shared" si="46"/>
        <v>WEDNESDAY</v>
      </c>
      <c r="F156" s="6" t="str">
        <f t="shared" si="46"/>
        <v>THURSDAY</v>
      </c>
      <c r="G156" s="7" t="str">
        <f t="shared" si="46"/>
        <v>FRIDAY</v>
      </c>
      <c r="H156" s="6" t="str">
        <f t="shared" si="46"/>
        <v>SATURDAY</v>
      </c>
    </row>
    <row r="157" spans="2:8" ht="16.5" customHeight="1" x14ac:dyDescent="0.3">
      <c r="B157" s="4">
        <f t="array" ref="B157:H157">Days+1+DATE(Calendar12Year,Calendar12MonthOption,1)-WEEKDAY(DATE(Calendar12Year,Calendar12MonthOption,1),WeekdayOption)</f>
        <v>46565</v>
      </c>
      <c r="C157" s="4">
        <v>46566</v>
      </c>
      <c r="D157" s="4">
        <v>46567</v>
      </c>
      <c r="E157" s="4">
        <v>46568</v>
      </c>
      <c r="F157" s="4">
        <v>46569</v>
      </c>
      <c r="G157" s="4">
        <v>46570</v>
      </c>
      <c r="H157" s="5">
        <v>46571</v>
      </c>
    </row>
    <row r="158" spans="2:8" ht="56.25" customHeight="1" x14ac:dyDescent="0.3">
      <c r="B158" s="9"/>
      <c r="C158" s="9"/>
      <c r="D158" s="9"/>
      <c r="E158" s="9"/>
      <c r="F158" s="9"/>
      <c r="G158" s="9"/>
      <c r="H158" s="10"/>
    </row>
    <row r="159" spans="2:8" ht="16.5" customHeight="1" x14ac:dyDescent="0.3">
      <c r="B159" s="4">
        <f t="array" ref="B159:H159">Days+8+DATE(Calendar12Year,Calendar12MonthOption,1)-WEEKDAY(DATE(Calendar12Year,Calendar12MonthOption,1),WeekdayOption)</f>
        <v>46572</v>
      </c>
      <c r="C159" s="4">
        <v>46573</v>
      </c>
      <c r="D159" s="4">
        <v>46574</v>
      </c>
      <c r="E159" s="4">
        <v>46575</v>
      </c>
      <c r="F159" s="4">
        <v>46576</v>
      </c>
      <c r="G159" s="4">
        <v>46577</v>
      </c>
      <c r="H159" s="5">
        <v>46578</v>
      </c>
    </row>
    <row r="160" spans="2:8" ht="56.25" customHeight="1" x14ac:dyDescent="0.3">
      <c r="B160" s="9"/>
      <c r="C160" s="9"/>
      <c r="D160" s="9"/>
      <c r="E160" s="9"/>
      <c r="F160" s="9"/>
      <c r="G160" s="9"/>
      <c r="H160" s="10"/>
    </row>
    <row r="161" spans="2:8" ht="16.5" customHeight="1" x14ac:dyDescent="0.3">
      <c r="B161" s="4">
        <f t="array" ref="B161:H161">Days+15+DATE(Calendar12Year,Calendar12MonthOption,1)-WEEKDAY(DATE(Calendar12Year,Calendar12MonthOption,1),WeekdayOption)</f>
        <v>46579</v>
      </c>
      <c r="C161" s="4">
        <v>46580</v>
      </c>
      <c r="D161" s="4">
        <v>46581</v>
      </c>
      <c r="E161" s="4">
        <v>46582</v>
      </c>
      <c r="F161" s="4">
        <v>46583</v>
      </c>
      <c r="G161" s="4">
        <v>46584</v>
      </c>
      <c r="H161" s="5">
        <v>46585</v>
      </c>
    </row>
    <row r="162" spans="2:8" ht="56.25" customHeight="1" x14ac:dyDescent="0.3">
      <c r="B162" s="9"/>
      <c r="C162" s="9"/>
      <c r="D162" s="9"/>
      <c r="E162" s="9"/>
      <c r="F162" s="9"/>
      <c r="G162" s="9"/>
      <c r="H162" s="10"/>
    </row>
    <row r="163" spans="2:8" ht="16.5" customHeight="1" x14ac:dyDescent="0.3">
      <c r="B163" s="4">
        <f t="array" ref="B163:H163">Days+22+DATE(Calendar12Year,Calendar12MonthOption,1)-WEEKDAY(DATE(Calendar12Year,Calendar12MonthOption,1),WeekdayOption)</f>
        <v>46586</v>
      </c>
      <c r="C163" s="4">
        <v>46587</v>
      </c>
      <c r="D163" s="4">
        <v>46588</v>
      </c>
      <c r="E163" s="4">
        <v>46589</v>
      </c>
      <c r="F163" s="4">
        <v>46590</v>
      </c>
      <c r="G163" s="4">
        <v>46591</v>
      </c>
      <c r="H163" s="5">
        <v>46592</v>
      </c>
    </row>
    <row r="164" spans="2:8" ht="56.25" customHeight="1" x14ac:dyDescent="0.3">
      <c r="B164" s="9"/>
      <c r="C164" s="9"/>
      <c r="D164" s="9"/>
      <c r="E164" s="9"/>
      <c r="F164" s="9"/>
      <c r="G164" s="9"/>
      <c r="H164" s="10"/>
    </row>
    <row r="165" spans="2:8" ht="16.5" customHeight="1" x14ac:dyDescent="0.3">
      <c r="B165" s="4">
        <f t="array" ref="B165:H165">Days+29+DATE(Calendar12Year,Calendar12MonthOption,1)-WEEKDAY(DATE(Calendar12Year,Calendar12MonthOption,1),WeekdayOption)</f>
        <v>46593</v>
      </c>
      <c r="C165" s="4">
        <v>46594</v>
      </c>
      <c r="D165" s="4">
        <v>46595</v>
      </c>
      <c r="E165" s="4">
        <v>46596</v>
      </c>
      <c r="F165" s="4">
        <v>46597</v>
      </c>
      <c r="G165" s="4">
        <v>46598</v>
      </c>
      <c r="H165" s="5">
        <v>46599</v>
      </c>
    </row>
    <row r="166" spans="2:8" ht="57" customHeight="1" x14ac:dyDescent="0.3">
      <c r="B166" s="9"/>
      <c r="C166" s="9"/>
      <c r="D166" s="9"/>
      <c r="E166" s="9"/>
      <c r="F166" s="9"/>
      <c r="G166" s="9"/>
      <c r="H166" s="11"/>
    </row>
    <row r="167" spans="2:8" ht="16.5" customHeight="1" x14ac:dyDescent="0.3">
      <c r="B167" s="4">
        <f t="array" ref="B167:C167">Days+36+DATE(Calendar12Year,Calendar12MonthOption,1)-WEEKDAY(DATE(Calendar12Year,Calendar12MonthOption,1),WeekdayOption)</f>
        <v>46600</v>
      </c>
      <c r="C167" s="4">
        <v>46601</v>
      </c>
      <c r="D167" s="25" t="s">
        <v>0</v>
      </c>
      <c r="E167" s="26"/>
      <c r="F167" s="26"/>
      <c r="G167" s="26"/>
      <c r="H167" s="26"/>
    </row>
    <row r="168" spans="2:8" ht="63.75" customHeight="1" x14ac:dyDescent="0.3">
      <c r="B168" s="9"/>
      <c r="C168" s="9"/>
      <c r="D168" s="24"/>
      <c r="E168" s="24"/>
      <c r="F168" s="24"/>
      <c r="G168" s="24"/>
      <c r="H168" s="24"/>
    </row>
  </sheetData>
  <mergeCells count="36">
    <mergeCell ref="C1:E1"/>
    <mergeCell ref="C15:E15"/>
    <mergeCell ref="C29:E29"/>
    <mergeCell ref="C43:E43"/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</mergeCells>
  <phoneticPr fontId="2" type="noConversion"/>
  <conditionalFormatting sqref="B3:H3 B5:H5 B7:H7 B9:H9 B11:H11 B13:C13">
    <cfRule type="expression" dxfId="11" priority="38">
      <formula>MONTH(B3)&lt;&gt;Calendar1MonthOption</formula>
    </cfRule>
  </conditionalFormatting>
  <conditionalFormatting sqref="B17:H17 B19:H19 B21:H21 B23:H23 B25:H25 B27:C27">
    <cfRule type="expression" dxfId="10" priority="27">
      <formula>MONTH(B17)&lt;&gt;Calendar2MonthOption</formula>
    </cfRule>
  </conditionalFormatting>
  <conditionalFormatting sqref="B31:H31 B33:H33 B35:H35 B37:H37 B39:H39 B41:C41">
    <cfRule type="expression" dxfId="9" priority="25">
      <formula>MONTH(B31)&lt;&gt;Calendar3MonthOption</formula>
    </cfRule>
  </conditionalFormatting>
  <conditionalFormatting sqref="B45:H45 B47:H47 B49:H49 B51:H51 B53:H53 B55:C55">
    <cfRule type="expression" dxfId="8" priority="23">
      <formula>MONTH(B45)&lt;&gt;Calendar4MonthOption</formula>
    </cfRule>
  </conditionalFormatting>
  <conditionalFormatting sqref="B59:H59 B61:H61 B63:H63 B65:H65 B67:H67 B69:C69">
    <cfRule type="expression" dxfId="7" priority="21">
      <formula>MONTH(B59)&lt;&gt;Calendar5MonthOption</formula>
    </cfRule>
  </conditionalFormatting>
  <conditionalFormatting sqref="B73:H73 B75:H75 B77:H77 B79:H79 B81:H81 B83:C83">
    <cfRule type="expression" dxfId="6" priority="19">
      <formula>MONTH(B73)&lt;&gt;Calendar6MonthOption</formula>
    </cfRule>
  </conditionalFormatting>
  <conditionalFormatting sqref="B87:H87 B89:H89 B91:H91 B93:H93 B95:H95 B97:C97">
    <cfRule type="expression" dxfId="5" priority="17">
      <formula>MONTH(B87)&lt;&gt;Calendar7MonthOption</formula>
    </cfRule>
  </conditionalFormatting>
  <conditionalFormatting sqref="B101:H101 B103:H103 B105:H105 B107:H107 B109:H109 B111:C111">
    <cfRule type="expression" dxfId="4" priority="15">
      <formula>MONTH(B101)&lt;&gt;Calendar8MonthOption</formula>
    </cfRule>
  </conditionalFormatting>
  <conditionalFormatting sqref="B115:H115 B117:H117 B119:H119 B121:H121 B123:H123 B125:C125">
    <cfRule type="expression" dxfId="3" priority="13">
      <formula>MONTH(B115)&lt;&gt;Calendar9MonthOption</formula>
    </cfRule>
  </conditionalFormatting>
  <conditionalFormatting sqref="B129:H129 B131:H131 B133:H133 B135:H135 B137:H137 B139:C139">
    <cfRule type="expression" dxfId="2" priority="3">
      <formula>MONTH(B129)&lt;&gt;Calendar10MonthOption</formula>
    </cfRule>
  </conditionalFormatting>
  <conditionalFormatting sqref="B143:H143 B145:H145 B147:H147 B149:H149 B151:H151 B153:C153">
    <cfRule type="expression" dxfId="1" priority="2">
      <formula>MONTH(B143)&lt;&gt;Calendar11MonthOption</formula>
    </cfRule>
  </conditionalFormatting>
  <conditionalFormatting sqref="B157:H157 B159:H159 B161:H161 B163:H163 B165:H165 B167:C167">
    <cfRule type="expression" dxfId="0" priority="1">
      <formula>MONTH(B157)&lt;&gt;Calendar12MonthOption</formula>
    </cfRule>
  </conditionalFormatting>
  <dataValidations xWindow="261" yWindow="449" count="14">
    <dataValidation type="list" errorStyle="warning" allowBlank="1" showInputMessage="1" showErrorMessage="1" error="Select the week start day from the list. Select CANCEL,press ALT+DOWN ARROW for options, then DOWN ARROW and ENTER to make selection" prompt="Select the week start day in this cell. Press ALT+DOWN ARROW to open the drop-down list, then ENTER to make the selection. The calendar will update automatically" sqref="B2" xr:uid="{00000000-0002-0000-0000-000000000000}">
      <formula1>"SUNDAY,MONDAY,TUESDAY,WEDNESDAY,THURSDAY,FRIDAY,SATURDAY"</formula1>
    </dataValidation>
    <dataValidation type="list" errorStyle="warning" allowBlank="1" showInputMessage="1" showErrorMessage="1" error="Select calendar start month from the list. Select CANCEL, press ALT+DOWN ARROW for options, then DOWN ARROW and ENTER to make selection" prompt="Select calendar start month in this cell. Press ALT+DOWN ARROW to open the drop-down list, then ENTER to make the selection" sqref="C1:E1" xr:uid="{00000000-0002-0000-0000-000001000000}">
      <formula1>"January,February,March,April,May,June,July,August,September,October,November,December"</formula1>
    </dataValidation>
    <dataValidation allowBlank="1" showInputMessage="1" prompt="This workbook is a 12-month calendar. Enter starting year in cell B1, then select the starting month in cell C1. The calendar will update automatically for subsequent months" sqref="A1" xr:uid="{00000000-0002-0000-0000-000002000000}"/>
    <dataValidation allowBlank="1" showInputMessage="1" showErrorMessage="1" prompt="Enter year in this cell" sqref="B1" xr:uid="{00000000-0002-0000-0000-000003000000}"/>
    <dataValidation allowBlank="1" showInputMessage="1" prompt="Automatically determined weekday. To change weekdays, select a new week start day in cell B2" sqref="C2:H2 B16" xr:uid="{00000000-0002-0000-0000-000004000000}"/>
    <dataValidation allowBlank="1" showInputMessage="1" prompt="Date" sqref="B3" xr:uid="{00000000-0002-0000-0000-000005000000}"/>
    <dataValidation allowBlank="1" showInputMessage="1" prompt="Enter daily notes here" sqref="B4" xr:uid="{00000000-0002-0000-0000-000006000000}"/>
    <dataValidation allowBlank="1" showInputMessage="1" prompt="Calendar year is automatically updated based on the year selected in cell B1" sqref="B15" xr:uid="{00000000-0002-0000-0000-000007000000}"/>
    <dataValidation allowBlank="1" showInputMessage="1" prompt="Calendar month is automatically updated based on the month selected in cell C1" sqref="C15:E15" xr:uid="{00000000-0002-0000-0000-000008000000}"/>
    <dataValidation allowBlank="1" showInputMessage="1" prompt="Enter monthly Notes in cell below" sqref="D13:H13" xr:uid="{00000000-0002-0000-0000-00000C000000}"/>
    <dataValidation allowBlank="1" showInputMessage="1" prompt="Enter monthly Notes in this cell" sqref="D14:H14" xr:uid="{00000000-0002-0000-0000-00000D000000}"/>
    <dataValidation allowBlank="1" showInputMessage="1" showErrorMessage="1" prompt="Calendar year is automatically updated based on the year selected in cell B1" sqref="B29 B43 B57 B71 B85 B99 B113 B127 B141 B155" xr:uid="{00000000-0002-0000-0000-00000E000000}"/>
    <dataValidation allowBlank="1" showInputMessage="1" showErrorMessage="1" prompt="Calendar month is automatically updated based on the month selected in cell C1" sqref="C141:E141 C29:E29 C43:E43 C57:E57 C71:E71 C85:E85 C99:E99 C113:E113 C127:E127 C155:E155" xr:uid="{00000000-0002-0000-0000-00000F000000}"/>
    <dataValidation allowBlank="1" showInputMessage="1" showErrorMessage="1" prompt="Automatically determined weekday. To change weekdays, select a new week start day in cell B2" sqref="C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FA605C1-6494-4B0C-AEB1-7E8D528DF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AD86FA-1B49-4991-8128-C7778EEFEA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F042BF-BF55-446A-B0E9-161E365C25B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62</vt:i4>
      </vt:variant>
    </vt:vector>
  </HeadingPairs>
  <TitlesOfParts>
    <vt:vector size="63" baseType="lpstr">
      <vt:lpstr>Calendar</vt:lpstr>
      <vt:lpstr>Calendar10Month</vt:lpstr>
      <vt:lpstr>Calendar10Year</vt:lpstr>
      <vt:lpstr>Calendar11Month</vt:lpstr>
      <vt:lpstr>Calendar11Year</vt:lpstr>
      <vt:lpstr>Calendar12Month</vt:lpstr>
      <vt:lpstr>Calendar12Year</vt:lpstr>
      <vt:lpstr>Calendar1Month</vt:lpstr>
      <vt:lpstr>Calendar1Year</vt:lpstr>
      <vt:lpstr>Calendar2Month</vt:lpstr>
      <vt:lpstr>Calendar2Year</vt:lpstr>
      <vt:lpstr>Calendar3Month</vt:lpstr>
      <vt:lpstr>Calendar3Year</vt:lpstr>
      <vt:lpstr>Calendar4Month</vt:lpstr>
      <vt:lpstr>Calendar4Year</vt:lpstr>
      <vt:lpstr>Calendar5Month</vt:lpstr>
      <vt:lpstr>Calendar5Year</vt:lpstr>
      <vt:lpstr>Calendar6Month</vt:lpstr>
      <vt:lpstr>Calendar6Year</vt:lpstr>
      <vt:lpstr>Calendar7Month</vt:lpstr>
      <vt:lpstr>Calendar7Year</vt:lpstr>
      <vt:lpstr>Calendar8Month</vt:lpstr>
      <vt:lpstr>Calendar8Year</vt:lpstr>
      <vt:lpstr>Calendar9Month</vt:lpstr>
      <vt:lpstr>Calendar9Year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Calendar!Print_Area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2022-12-28T03:05:10Z</dcterms:created>
  <dcterms:modified xsi:type="dcterms:W3CDTF">2026-08-24T16:39:28Z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